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520" windowHeight="2970" activeTab="0"/>
  </bookViews>
  <sheets>
    <sheet name="Application for short term" sheetId="1" r:id="rId1"/>
    <sheet name="CheckData" sheetId="2" state="hidden" r:id="rId2"/>
  </sheets>
  <definedNames>
    <definedName name="_xlfn.IFERROR" hidden="1">#NAME?</definedName>
    <definedName name="_xlnm.Print_Area" localSheetId="0">'Application for short term'!$A$1:$AJ$68</definedName>
    <definedName name="交付結果">#REF!</definedName>
    <definedName name="職業">#REF!</definedName>
    <definedName name="日本語試験">#REF!</definedName>
  </definedNames>
  <calcPr fullCalcOnLoad="1"/>
</workbook>
</file>

<file path=xl/comments1.xml><?xml version="1.0" encoding="utf-8"?>
<comments xmlns="http://schemas.openxmlformats.org/spreadsheetml/2006/main">
  <authors>
    <author>KLASY01</author>
  </authors>
  <commentList>
    <comment ref="F55" authorId="0">
      <text>
        <r>
          <rPr>
            <b/>
            <sz val="9"/>
            <rFont val="ＭＳ Ｐゴシック"/>
            <family val="3"/>
          </rPr>
          <t xml:space="preserve">経費支弁者が2名の場合、間をスペースをつけないで、“/”で分けてください。職業、関係、住所、電話番号も同じように記入してください。住所及び電話番号が同じの場合、一つだけでよいです。
</t>
        </r>
        <r>
          <rPr>
            <sz val="8"/>
            <rFont val="ＭＳ Ｐゴシック"/>
            <family val="3"/>
          </rPr>
          <t xml:space="preserve">In case there are two sponsors, please put not ‘’ space ‘’ but ‘’ /’’ between two sponsor’s names.  Please fill in occupation, relationship, address, telephone in the same way.  If two sponsor’s address and telephone are same, please fill in one information.
</t>
        </r>
        <r>
          <rPr>
            <sz val="9"/>
            <rFont val="SimHei"/>
            <family val="3"/>
          </rPr>
          <t>如果经费支付人为2名，请用“/”分割，之间不用空格。如果职业、关系、住所、电话号码等相同的话，只需填写一个。</t>
        </r>
      </text>
    </comment>
  </commentList>
</comments>
</file>

<file path=xl/sharedStrings.xml><?xml version="1.0" encoding="utf-8"?>
<sst xmlns="http://schemas.openxmlformats.org/spreadsheetml/2006/main" count="429" uniqueCount="333">
  <si>
    <t>～</t>
  </si>
  <si>
    <t>年</t>
  </si>
  <si>
    <t>月</t>
  </si>
  <si>
    <t>日</t>
  </si>
  <si>
    <t>day</t>
  </si>
  <si>
    <t>month</t>
  </si>
  <si>
    <t>year</t>
  </si>
  <si>
    <t>国籍</t>
  </si>
  <si>
    <t>生年月日</t>
  </si>
  <si>
    <t>)</t>
  </si>
  <si>
    <t>上記の通り相違ありません。</t>
  </si>
  <si>
    <t xml:space="preserve">  I hereby declare the above statement is true and correct.</t>
  </si>
  <si>
    <t>申請日</t>
  </si>
  <si>
    <t>申請人署名</t>
  </si>
  <si>
    <t>Date of Application</t>
  </si>
  <si>
    <t>Applicant's Signature</t>
  </si>
  <si>
    <t>□</t>
  </si>
  <si>
    <t>◆ 日本語学習歴　Japanese Study Experience</t>
  </si>
  <si>
    <t>◆ 職歴・その他　Work Experience/Others</t>
  </si>
  <si>
    <t>◆ 日本出入国歴　Previous Stay in Japan</t>
  </si>
  <si>
    <r>
      <t xml:space="preserve">氏名(ローマ字）
</t>
    </r>
    <r>
      <rPr>
        <sz val="8"/>
        <rFont val="ＭＳ Ｐ明朝"/>
        <family val="1"/>
      </rPr>
      <t>Name in Roman</t>
    </r>
  </si>
  <si>
    <r>
      <t xml:space="preserve">男
</t>
    </r>
    <r>
      <rPr>
        <sz val="8"/>
        <rFont val="ＭＳ Ｐ明朝"/>
        <family val="1"/>
      </rPr>
      <t>Male</t>
    </r>
  </si>
  <si>
    <r>
      <t xml:space="preserve">国籍
</t>
    </r>
    <r>
      <rPr>
        <sz val="8"/>
        <rFont val="ＭＳ Ｐ明朝"/>
        <family val="1"/>
      </rPr>
      <t>Nationality</t>
    </r>
  </si>
  <si>
    <r>
      <t xml:space="preserve">出生地
</t>
    </r>
    <r>
      <rPr>
        <sz val="8"/>
        <rFont val="ＭＳ Ｐ明朝"/>
        <family val="1"/>
      </rPr>
      <t>Place of Birth</t>
    </r>
  </si>
  <si>
    <r>
      <t xml:space="preserve">女
</t>
    </r>
    <r>
      <rPr>
        <sz val="8"/>
        <rFont val="ＭＳ Ｐ明朝"/>
        <family val="1"/>
      </rPr>
      <t>Female</t>
    </r>
  </si>
  <si>
    <r>
      <t xml:space="preserve">配偶者の有無
</t>
    </r>
    <r>
      <rPr>
        <sz val="8"/>
        <rFont val="ＭＳ Ｐ明朝"/>
        <family val="1"/>
      </rPr>
      <t>Marital status</t>
    </r>
  </si>
  <si>
    <r>
      <t xml:space="preserve">月
</t>
    </r>
    <r>
      <rPr>
        <sz val="8"/>
        <rFont val="ＭＳ Ｐ明朝"/>
        <family val="1"/>
      </rPr>
      <t>Month</t>
    </r>
  </si>
  <si>
    <r>
      <t xml:space="preserve">日
</t>
    </r>
    <r>
      <rPr>
        <sz val="8"/>
        <rFont val="ＭＳ Ｐ明朝"/>
        <family val="1"/>
      </rPr>
      <t>Day</t>
    </r>
  </si>
  <si>
    <r>
      <t xml:space="preserve">無
</t>
    </r>
    <r>
      <rPr>
        <sz val="8"/>
        <rFont val="ＭＳ Ｐ明朝"/>
        <family val="1"/>
      </rPr>
      <t>Single</t>
    </r>
  </si>
  <si>
    <r>
      <t xml:space="preserve">有
</t>
    </r>
    <r>
      <rPr>
        <sz val="8"/>
        <rFont val="ＭＳ Ｐ明朝"/>
        <family val="1"/>
      </rPr>
      <t>Married</t>
    </r>
  </si>
  <si>
    <t>生年月日
Date of Birth</t>
  </si>
  <si>
    <r>
      <t xml:space="preserve">性別 </t>
    </r>
    <r>
      <rPr>
        <sz val="8"/>
        <rFont val="ＭＳ Ｐ明朝"/>
        <family val="1"/>
      </rPr>
      <t>Sex</t>
    </r>
  </si>
  <si>
    <r>
      <t xml:space="preserve">年
</t>
    </r>
    <r>
      <rPr>
        <sz val="8"/>
        <rFont val="ＭＳ Ｐ明朝"/>
        <family val="1"/>
      </rPr>
      <t>Year</t>
    </r>
  </si>
  <si>
    <r>
      <t>旅券番号</t>
    </r>
    <r>
      <rPr>
        <sz val="8"/>
        <rFont val="ＭＳ Ｐ明朝"/>
        <family val="1"/>
      </rPr>
      <t xml:space="preserve">
Passport Number</t>
    </r>
  </si>
  <si>
    <r>
      <t xml:space="preserve">有効期限
</t>
    </r>
    <r>
      <rPr>
        <sz val="8"/>
        <rFont val="ＭＳ Ｐ明朝"/>
        <family val="1"/>
      </rPr>
      <t>Date of Expiry</t>
    </r>
  </si>
  <si>
    <r>
      <t xml:space="preserve">無
</t>
    </r>
    <r>
      <rPr>
        <sz val="8"/>
        <rFont val="ＭＳ Ｐ明朝"/>
        <family val="1"/>
      </rPr>
      <t>No</t>
    </r>
  </si>
  <si>
    <r>
      <t xml:space="preserve">兵役
</t>
    </r>
    <r>
      <rPr>
        <sz val="8"/>
        <rFont val="ＭＳ Ｐ明朝"/>
        <family val="1"/>
      </rPr>
      <t>Military Service</t>
    </r>
  </si>
  <si>
    <r>
      <t xml:space="preserve">会社に勤務
</t>
    </r>
    <r>
      <rPr>
        <sz val="8"/>
        <rFont val="ＭＳ Ｐ明朝"/>
        <family val="1"/>
      </rPr>
      <t>Worker</t>
    </r>
  </si>
  <si>
    <r>
      <t xml:space="preserve">学生・在学中
</t>
    </r>
    <r>
      <rPr>
        <sz val="8"/>
        <rFont val="ＭＳ Ｐ明朝"/>
        <family val="1"/>
      </rPr>
      <t>Student</t>
    </r>
  </si>
  <si>
    <r>
      <t xml:space="preserve">卒業
</t>
    </r>
    <r>
      <rPr>
        <sz val="8"/>
        <rFont val="ＭＳ Ｐ明朝"/>
        <family val="1"/>
      </rPr>
      <t>Graduated</t>
    </r>
  </si>
  <si>
    <r>
      <t xml:space="preserve">在学中
</t>
    </r>
    <r>
      <rPr>
        <sz val="8"/>
        <rFont val="ＭＳ Ｐ明朝"/>
        <family val="1"/>
      </rPr>
      <t>In school</t>
    </r>
  </si>
  <si>
    <r>
      <t xml:space="preserve">休学中
</t>
    </r>
    <r>
      <rPr>
        <sz val="8"/>
        <rFont val="ＭＳ Ｐ明朝"/>
        <family val="1"/>
      </rPr>
      <t>Temporary absence</t>
    </r>
  </si>
  <si>
    <r>
      <t xml:space="preserve">大学院（博士）
</t>
    </r>
    <r>
      <rPr>
        <sz val="8"/>
        <rFont val="ＭＳ Ｐ明朝"/>
        <family val="1"/>
      </rPr>
      <t>Doctor</t>
    </r>
  </si>
  <si>
    <r>
      <t xml:space="preserve">大学院（修士）
</t>
    </r>
    <r>
      <rPr>
        <sz val="8"/>
        <rFont val="ＭＳ Ｐ明朝"/>
        <family val="1"/>
      </rPr>
      <t>Master</t>
    </r>
  </si>
  <si>
    <r>
      <t xml:space="preserve">大学
</t>
    </r>
    <r>
      <rPr>
        <sz val="8"/>
        <rFont val="ＭＳ Ｐ明朝"/>
        <family val="1"/>
      </rPr>
      <t>Bachelor</t>
    </r>
  </si>
  <si>
    <r>
      <t xml:space="preserve">短期大学
</t>
    </r>
    <r>
      <rPr>
        <sz val="8"/>
        <rFont val="ＭＳ Ｐ明朝"/>
        <family val="1"/>
      </rPr>
      <t>Junior college</t>
    </r>
  </si>
  <si>
    <r>
      <t xml:space="preserve">専門学校
</t>
    </r>
    <r>
      <rPr>
        <sz val="8"/>
        <rFont val="ＭＳ Ｐ明朝"/>
        <family val="1"/>
      </rPr>
      <t>College of technology</t>
    </r>
  </si>
  <si>
    <r>
      <t xml:space="preserve">高等学校
</t>
    </r>
    <r>
      <rPr>
        <sz val="8"/>
        <rFont val="ＭＳ Ｐ明朝"/>
        <family val="1"/>
      </rPr>
      <t>Senior high school</t>
    </r>
  </si>
  <si>
    <r>
      <t xml:space="preserve">中学校
</t>
    </r>
    <r>
      <rPr>
        <sz val="8"/>
        <rFont val="ＭＳ Ｐ明朝"/>
        <family val="1"/>
      </rPr>
      <t>Junior high school</t>
    </r>
  </si>
  <si>
    <t>（</t>
  </si>
  <si>
    <r>
      <t xml:space="preserve">学校名
</t>
    </r>
    <r>
      <rPr>
        <sz val="8"/>
        <rFont val="ＭＳ Ｐ明朝"/>
        <family val="1"/>
      </rPr>
      <t>Name of the school</t>
    </r>
  </si>
  <si>
    <r>
      <t xml:space="preserve">在籍状況
</t>
    </r>
    <r>
      <rPr>
        <sz val="8"/>
        <rFont val="ＭＳ Ｐ明朝"/>
        <family val="1"/>
      </rPr>
      <t>Registered enrollment</t>
    </r>
  </si>
  <si>
    <r>
      <t xml:space="preserve">有
</t>
    </r>
    <r>
      <rPr>
        <sz val="8"/>
        <rFont val="ＭＳ Ｐ明朝"/>
        <family val="1"/>
      </rPr>
      <t>Tried</t>
    </r>
  </si>
  <si>
    <r>
      <t xml:space="preserve">日本語試験
</t>
    </r>
    <r>
      <rPr>
        <sz val="8"/>
        <rFont val="ＭＳ Ｐ明朝"/>
        <family val="1"/>
      </rPr>
      <t>Japanese Test</t>
    </r>
  </si>
  <si>
    <r>
      <t xml:space="preserve">氏名
</t>
    </r>
    <r>
      <rPr>
        <sz val="8"/>
        <rFont val="ＭＳ Ｐ明朝"/>
        <family val="1"/>
      </rPr>
      <t>Name</t>
    </r>
  </si>
  <si>
    <r>
      <t xml:space="preserve">職業
</t>
    </r>
    <r>
      <rPr>
        <sz val="8"/>
        <rFont val="ＭＳ Ｐ明朝"/>
        <family val="1"/>
      </rPr>
      <t>Occupation</t>
    </r>
  </si>
  <si>
    <r>
      <rPr>
        <sz val="8"/>
        <rFont val="ＭＳ Ｐ明朝"/>
        <family val="1"/>
      </rPr>
      <t>申請人との関係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Relationship</t>
    </r>
  </si>
  <si>
    <r>
      <t xml:space="preserve">現住所
</t>
    </r>
    <r>
      <rPr>
        <sz val="8"/>
        <rFont val="ＭＳ Ｐ明朝"/>
        <family val="1"/>
      </rPr>
      <t>Address</t>
    </r>
  </si>
  <si>
    <r>
      <t>携帯電話番号</t>
    </r>
    <r>
      <rPr>
        <sz val="8"/>
        <rFont val="ＭＳ Ｐ明朝"/>
        <family val="1"/>
      </rPr>
      <t xml:space="preserve">
Mobile No.</t>
    </r>
  </si>
  <si>
    <r>
      <t xml:space="preserve">現住所
</t>
    </r>
    <r>
      <rPr>
        <sz val="8"/>
        <rFont val="ＭＳ Ｐ明朝"/>
        <family val="1"/>
      </rPr>
      <t>Present Address</t>
    </r>
  </si>
  <si>
    <r>
      <t xml:space="preserve">戸籍住所
</t>
    </r>
    <r>
      <rPr>
        <sz val="8"/>
        <rFont val="ＭＳ Ｐ明朝"/>
        <family val="1"/>
      </rPr>
      <t>Resistered Address</t>
    </r>
  </si>
  <si>
    <t>→</t>
  </si>
  <si>
    <r>
      <t xml:space="preserve">具体的内容
</t>
    </r>
    <r>
      <rPr>
        <sz val="8"/>
        <rFont val="ＭＳ Ｐ明朝"/>
        <family val="1"/>
      </rPr>
      <t>details</t>
    </r>
  </si>
  <si>
    <r>
      <t xml:space="preserve">日本へ行く準備中
</t>
    </r>
    <r>
      <rPr>
        <sz val="8"/>
        <rFont val="ＭＳ Ｐ明朝"/>
        <family val="1"/>
      </rPr>
      <t>Preparing for study in Japan</t>
    </r>
  </si>
  <si>
    <r>
      <t xml:space="preserve">その他
</t>
    </r>
    <r>
      <rPr>
        <sz val="8"/>
        <rFont val="ＭＳ Ｐ明朝"/>
        <family val="1"/>
      </rPr>
      <t>Others</t>
    </r>
  </si>
  <si>
    <r>
      <t xml:space="preserve">中退
</t>
    </r>
    <r>
      <rPr>
        <sz val="8"/>
        <rFont val="ＭＳ Ｐ明朝"/>
        <family val="1"/>
      </rPr>
      <t>Withdrawal</t>
    </r>
  </si>
  <si>
    <t>電話番号
Tel. No.</t>
  </si>
  <si>
    <r>
      <t xml:space="preserve">メールアドレス
</t>
    </r>
    <r>
      <rPr>
        <sz val="8"/>
        <rFont val="ＭＳ Ｐ明朝"/>
        <family val="1"/>
      </rPr>
      <t>E-mail add.</t>
    </r>
  </si>
  <si>
    <t>1）</t>
  </si>
  <si>
    <t>2）</t>
  </si>
  <si>
    <r>
      <t xml:space="preserve">学校名
</t>
    </r>
    <r>
      <rPr>
        <sz val="8"/>
        <rFont val="ＭＳ Ｐ明朝"/>
        <family val="1"/>
      </rPr>
      <t>Name of School</t>
    </r>
  </si>
  <si>
    <r>
      <t xml:space="preserve">学校所在地
</t>
    </r>
    <r>
      <rPr>
        <sz val="8"/>
        <rFont val="ＭＳ Ｐ明朝"/>
        <family val="1"/>
      </rPr>
      <t>School Address</t>
    </r>
  </si>
  <si>
    <r>
      <t xml:space="preserve">会社名
</t>
    </r>
    <r>
      <rPr>
        <sz val="8"/>
        <rFont val="ＭＳ Ｐ明朝"/>
        <family val="1"/>
      </rPr>
      <t>Name of Company</t>
    </r>
  </si>
  <si>
    <r>
      <t xml:space="preserve">所在地
</t>
    </r>
    <r>
      <rPr>
        <sz val="8"/>
        <rFont val="ＭＳ Ｐ明朝"/>
        <family val="1"/>
      </rPr>
      <t>Address</t>
    </r>
  </si>
  <si>
    <r>
      <t xml:space="preserve">査証種類・在留資格
</t>
    </r>
    <r>
      <rPr>
        <sz val="8"/>
        <rFont val="ＭＳ Ｐ明朝"/>
        <family val="1"/>
      </rPr>
      <t>Visa Status</t>
    </r>
  </si>
  <si>
    <r>
      <t>滞在目的</t>
    </r>
    <r>
      <rPr>
        <sz val="8"/>
        <rFont val="ＭＳ Ｐ明朝"/>
        <family val="1"/>
      </rPr>
      <t xml:space="preserve">
Purpose of Stay</t>
    </r>
  </si>
  <si>
    <r>
      <rPr>
        <sz val="9"/>
        <rFont val="ＭＳ Ｐ明朝"/>
        <family val="1"/>
      </rPr>
      <t>学習予定期間</t>
    </r>
    <r>
      <rPr>
        <sz val="7"/>
        <rFont val="ＭＳ Ｐ明朝"/>
        <family val="1"/>
      </rPr>
      <t xml:space="preserve">
</t>
    </r>
    <r>
      <rPr>
        <sz val="8"/>
        <rFont val="ＭＳ Ｐ明朝"/>
        <family val="1"/>
      </rPr>
      <t>Length of study</t>
    </r>
  </si>
  <si>
    <t>氏</t>
  </si>
  <si>
    <t>名</t>
  </si>
  <si>
    <t>Family name</t>
  </si>
  <si>
    <t>Given names</t>
  </si>
  <si>
    <t>6万</t>
  </si>
  <si>
    <t>有</t>
  </si>
  <si>
    <t>□</t>
  </si>
  <si>
    <t>□</t>
  </si>
  <si>
    <t>在留番号</t>
  </si>
  <si>
    <t>勤務先</t>
  </si>
  <si>
    <t>同居予定</t>
  </si>
  <si>
    <t>氏名</t>
  </si>
  <si>
    <t>続柄</t>
  </si>
  <si>
    <t>備考</t>
  </si>
  <si>
    <t>その他</t>
  </si>
  <si>
    <t>就職</t>
  </si>
  <si>
    <t>帰国</t>
  </si>
  <si>
    <t>進学</t>
  </si>
  <si>
    <t>予定</t>
  </si>
  <si>
    <t>取引関係・企業</t>
  </si>
  <si>
    <t>友人・知人</t>
  </si>
  <si>
    <t>受入教育機関</t>
  </si>
  <si>
    <t>叔父・叔母</t>
  </si>
  <si>
    <t>兄弟姉妹</t>
  </si>
  <si>
    <t>養母</t>
  </si>
  <si>
    <t>養父</t>
  </si>
  <si>
    <t>祖母</t>
  </si>
  <si>
    <t>祖父</t>
  </si>
  <si>
    <t>母</t>
  </si>
  <si>
    <t>父</t>
  </si>
  <si>
    <t>関係</t>
  </si>
  <si>
    <t>レート</t>
  </si>
  <si>
    <t>年収（現地通貨）</t>
  </si>
  <si>
    <t>勤務先電話</t>
  </si>
  <si>
    <t>会社名</t>
  </si>
  <si>
    <t>職業</t>
  </si>
  <si>
    <t>電話番号</t>
  </si>
  <si>
    <t>住所</t>
  </si>
  <si>
    <t>その他金額</t>
  </si>
  <si>
    <t>携帯時期</t>
  </si>
  <si>
    <t>携帯金額</t>
  </si>
  <si>
    <t>送金金額</t>
  </si>
  <si>
    <t>奨学金金額</t>
  </si>
  <si>
    <t>本人金額</t>
  </si>
  <si>
    <t>在日金額</t>
  </si>
  <si>
    <t>海外金額</t>
  </si>
  <si>
    <t>いつまで</t>
  </si>
  <si>
    <t>いつから</t>
  </si>
  <si>
    <t>日本語教育機関</t>
  </si>
  <si>
    <t>有・無</t>
  </si>
  <si>
    <t>中学</t>
  </si>
  <si>
    <t>高校</t>
  </si>
  <si>
    <t>専門学校</t>
  </si>
  <si>
    <t>短期大学</t>
  </si>
  <si>
    <t>大学</t>
  </si>
  <si>
    <t>修士</t>
  </si>
  <si>
    <t>博士</t>
  </si>
  <si>
    <t>学校種類</t>
  </si>
  <si>
    <t>中退</t>
  </si>
  <si>
    <t>休学</t>
  </si>
  <si>
    <t>在学</t>
  </si>
  <si>
    <t>卒業</t>
  </si>
  <si>
    <t>回数</t>
  </si>
  <si>
    <t>無</t>
  </si>
  <si>
    <t>有</t>
  </si>
  <si>
    <t>有・無</t>
  </si>
  <si>
    <t>女</t>
  </si>
  <si>
    <t>男</t>
  </si>
  <si>
    <t>支弁者</t>
  </si>
  <si>
    <t>その他</t>
  </si>
  <si>
    <t>携帯者</t>
  </si>
  <si>
    <t>携帯</t>
  </si>
  <si>
    <t>金額</t>
  </si>
  <si>
    <t>送金携行等の別</t>
  </si>
  <si>
    <t>奨学金</t>
  </si>
  <si>
    <t>本人</t>
  </si>
  <si>
    <t>在日</t>
  </si>
  <si>
    <t>海外から</t>
  </si>
  <si>
    <t>支弁方法</t>
  </si>
  <si>
    <t>日本語学習歴</t>
  </si>
  <si>
    <t>点数・級</t>
  </si>
  <si>
    <t>試験名</t>
  </si>
  <si>
    <t>卒業年月日</t>
  </si>
  <si>
    <t>学校名</t>
  </si>
  <si>
    <t>学校類別</t>
  </si>
  <si>
    <t>在籍状況</t>
  </si>
  <si>
    <t>有効日</t>
  </si>
  <si>
    <t>有効月</t>
  </si>
  <si>
    <t>有効年</t>
  </si>
  <si>
    <t>有効期限</t>
  </si>
  <si>
    <t>番号</t>
  </si>
  <si>
    <t>出生地</t>
  </si>
  <si>
    <t>性別</t>
  </si>
  <si>
    <t>学校</t>
  </si>
  <si>
    <t>NO.</t>
  </si>
  <si>
    <t>在日親族</t>
  </si>
  <si>
    <t>卒業後</t>
  </si>
  <si>
    <t>経費支弁</t>
  </si>
  <si>
    <t>日本語能力</t>
  </si>
  <si>
    <t>最終学歴</t>
  </si>
  <si>
    <t>母国での就学年数</t>
  </si>
  <si>
    <t>入国歴（一番最近から2回分まで）</t>
  </si>
  <si>
    <t>査証申請予定地</t>
  </si>
  <si>
    <t>パスポート</t>
  </si>
  <si>
    <t>基本情報</t>
  </si>
  <si>
    <t>16.7円=1元</t>
  </si>
  <si>
    <t>レート</t>
  </si>
  <si>
    <t>卒業年月日</t>
  </si>
  <si>
    <t>認定証番号</t>
  </si>
  <si>
    <t>卒業証書番号</t>
  </si>
  <si>
    <t>退学日</t>
  </si>
  <si>
    <t>Ⅳ期学費</t>
  </si>
  <si>
    <t>Ⅲ期学費</t>
  </si>
  <si>
    <t>Ⅱ期学費</t>
  </si>
  <si>
    <t>Ⅳ期ｸﾗｽ</t>
  </si>
  <si>
    <t>Ⅲ期ｸﾗｽ</t>
  </si>
  <si>
    <t>Ⅱ期ｸﾗｽ</t>
  </si>
  <si>
    <t>Ⅰ期ｸﾗｽ</t>
  </si>
  <si>
    <t>学籍番号</t>
  </si>
  <si>
    <t>入学日</t>
  </si>
  <si>
    <t>在留期間</t>
  </si>
  <si>
    <t>在留期限</t>
  </si>
  <si>
    <t>資格取得年月日</t>
  </si>
  <si>
    <t>上陸年月日</t>
  </si>
  <si>
    <t>保険期限</t>
  </si>
  <si>
    <t>自賠責保険番号</t>
  </si>
  <si>
    <t>車バイク番号</t>
  </si>
  <si>
    <t>ｱﾙﾊﾞｲﾄ先ＴＥＬ</t>
  </si>
  <si>
    <t>ｱﾙﾊﾞｲﾄ先名前</t>
  </si>
  <si>
    <t>移動手段</t>
  </si>
  <si>
    <t>同居人</t>
  </si>
  <si>
    <t>入国後日本住所</t>
  </si>
  <si>
    <t>携帯番号</t>
  </si>
  <si>
    <t>国保有効期限</t>
  </si>
  <si>
    <t>国民保険</t>
  </si>
  <si>
    <t>外国人登録</t>
  </si>
  <si>
    <t>備考</t>
  </si>
  <si>
    <t>入宿舎希望</t>
  </si>
  <si>
    <t>空港送迎</t>
  </si>
  <si>
    <t>布団</t>
  </si>
  <si>
    <t>宿舎費</t>
  </si>
  <si>
    <t>入学金</t>
  </si>
  <si>
    <t>選考料</t>
  </si>
  <si>
    <t>在日関係者電話番号</t>
  </si>
  <si>
    <t>在日関係者郵便番号</t>
  </si>
  <si>
    <t>在日関係者住所</t>
  </si>
  <si>
    <t>関係</t>
  </si>
  <si>
    <t>在日関係者</t>
  </si>
  <si>
    <t>卒業後の予定</t>
  </si>
  <si>
    <t>支弁者2年収</t>
  </si>
  <si>
    <t>支弁者2会社電話</t>
  </si>
  <si>
    <t>支弁者２業務内容地位</t>
  </si>
  <si>
    <t>支弁者2勤務先名</t>
  </si>
  <si>
    <t>支弁者2電話</t>
  </si>
  <si>
    <t>支弁者2住所</t>
  </si>
  <si>
    <t>支弁者2関係</t>
  </si>
  <si>
    <t>経費支弁者2</t>
  </si>
  <si>
    <t>支弁者1年収</t>
  </si>
  <si>
    <t>支弁者1会社電話</t>
  </si>
  <si>
    <t>支弁者1勤務先名</t>
  </si>
  <si>
    <t>支弁者1電話</t>
  </si>
  <si>
    <t>支弁者1住所</t>
  </si>
  <si>
    <t>支弁者1関係</t>
  </si>
  <si>
    <t>経費支弁者１</t>
  </si>
  <si>
    <t>月支弁額</t>
  </si>
  <si>
    <t>支払い方法</t>
  </si>
  <si>
    <t>試験結果</t>
  </si>
  <si>
    <t>日本語試験</t>
  </si>
  <si>
    <t>日本語学校2修了日</t>
  </si>
  <si>
    <t>日本語学校2開始日</t>
  </si>
  <si>
    <t>日本語学校名2</t>
  </si>
  <si>
    <t>日本語学校1修了日</t>
  </si>
  <si>
    <t>日本語学校1開始日</t>
  </si>
  <si>
    <t>日本語学校名1</t>
  </si>
  <si>
    <t>在籍学校</t>
  </si>
  <si>
    <t>最終学歴学校名</t>
  </si>
  <si>
    <t>最終学歴</t>
  </si>
  <si>
    <t>在籍状況</t>
  </si>
  <si>
    <t>修学年数</t>
  </si>
  <si>
    <t>いつまで</t>
  </si>
  <si>
    <t>いつから</t>
  </si>
  <si>
    <t>出入国歴有無</t>
  </si>
  <si>
    <t>ビザ申請予定地</t>
  </si>
  <si>
    <t>ゆうこう</t>
  </si>
  <si>
    <t>旅券番号</t>
  </si>
  <si>
    <t>電話番号</t>
  </si>
  <si>
    <t>戸籍住所</t>
  </si>
  <si>
    <t>本国住所</t>
  </si>
  <si>
    <t>配偶者有無</t>
  </si>
  <si>
    <t>出生地</t>
  </si>
  <si>
    <t>職業</t>
  </si>
  <si>
    <t>生年月日</t>
  </si>
  <si>
    <t>性別</t>
  </si>
  <si>
    <t>ローマ字</t>
  </si>
  <si>
    <t>漢字氏名</t>
  </si>
  <si>
    <t>読み方</t>
  </si>
  <si>
    <t>氏名日本漢字</t>
  </si>
  <si>
    <t>国籍</t>
  </si>
  <si>
    <t>学校区分</t>
  </si>
  <si>
    <t>申請番号</t>
  </si>
  <si>
    <t>学籍No</t>
  </si>
  <si>
    <t>管理番号</t>
  </si>
  <si>
    <t>紹介者</t>
  </si>
  <si>
    <t>番号</t>
  </si>
  <si>
    <r>
      <t>２、行２をコピーして、行３へ</t>
    </r>
    <r>
      <rPr>
        <sz val="11"/>
        <color indexed="10"/>
        <rFont val="ＭＳ Ｐゴシック"/>
        <family val="3"/>
      </rPr>
      <t>値のみ貼り付け</t>
    </r>
    <r>
      <rPr>
        <sz val="11"/>
        <rFont val="ＭＳ Ｐゴシック"/>
        <family val="3"/>
      </rPr>
      <t>して、再度データをチェックし、修正する。</t>
    </r>
  </si>
  <si>
    <t>支弁者１業務内容</t>
  </si>
  <si>
    <t>現住所（上段）</t>
  </si>
  <si>
    <t>戸籍住所（下段）</t>
  </si>
  <si>
    <t>入学予定時期</t>
  </si>
  <si>
    <t>KLAでの希望学習年数</t>
  </si>
  <si>
    <t>**</t>
  </si>
  <si>
    <t>**</t>
  </si>
  <si>
    <t>**</t>
  </si>
  <si>
    <t>**</t>
  </si>
  <si>
    <t>**</t>
  </si>
  <si>
    <t>**</t>
  </si>
  <si>
    <t>Ⅰ期学費・施設費・教材費</t>
  </si>
  <si>
    <t>夫</t>
  </si>
  <si>
    <t>妻</t>
  </si>
  <si>
    <t>その他</t>
  </si>
  <si>
    <t>企業職員の親族</t>
  </si>
  <si>
    <r>
      <t>４、行８と行９をコピーして、入管申請書用ファイルの中に、</t>
    </r>
    <r>
      <rPr>
        <sz val="11"/>
        <color indexed="10"/>
        <rFont val="ＭＳ Ｐゴシック"/>
        <family val="3"/>
      </rPr>
      <t>値のみ貼り付け</t>
    </r>
    <r>
      <rPr>
        <sz val="11"/>
        <rFont val="ＭＳ Ｐゴシック"/>
        <family val="3"/>
      </rPr>
      <t>する。</t>
    </r>
  </si>
  <si>
    <t>１、行２部分の黄色セル及び「ERROR」セルの元の情報を確認する。</t>
  </si>
  <si>
    <t>　　　●行２の数式の修正は厳禁</t>
  </si>
  <si>
    <t>　　　●修学年数、レートを記入する。在学中の場合、在籍学校名を記入する。</t>
  </si>
  <si>
    <t>**</t>
  </si>
  <si>
    <r>
      <t>*</t>
    </r>
    <r>
      <rPr>
        <sz val="11"/>
        <rFont val="ＭＳ Ｐゴシック"/>
        <family val="3"/>
      </rPr>
      <t>*</t>
    </r>
  </si>
  <si>
    <t>友人の親族</t>
  </si>
  <si>
    <t>海外</t>
  </si>
  <si>
    <r>
      <t>３、行３の親族関係の情報を参考して、行４のAT4及びBB4（</t>
    </r>
    <r>
      <rPr>
        <sz val="11"/>
        <color indexed="30"/>
        <rFont val="ＭＳ Ｐゴシック"/>
        <family val="3"/>
      </rPr>
      <t>青色</t>
    </r>
    <r>
      <rPr>
        <sz val="11"/>
        <rFont val="ＭＳ Ｐゴシック"/>
        <family val="3"/>
      </rPr>
      <t>背景のセル）セルリストから該当項目を選んでください。</t>
    </r>
  </si>
  <si>
    <t>　　　●支払い方法の一般設定は「海外」で、異なる場合、AQ2セルのリストから選択してください。</t>
  </si>
  <si>
    <r>
      <t xml:space="preserve">開始年月
</t>
    </r>
    <r>
      <rPr>
        <sz val="8"/>
        <rFont val="ＭＳ Ｐ明朝"/>
        <family val="1"/>
      </rPr>
      <t>Start Y/M</t>
    </r>
  </si>
  <si>
    <t>開始年月
Start Y/M</t>
  </si>
  <si>
    <t>終了年月
Finish Y/M</t>
  </si>
  <si>
    <r>
      <t xml:space="preserve">修了年月
</t>
    </r>
    <r>
      <rPr>
        <sz val="8"/>
        <rFont val="ＭＳ Ｐ明朝"/>
        <family val="1"/>
      </rPr>
      <t>Finish Y/M</t>
    </r>
  </si>
  <si>
    <r>
      <t xml:space="preserve">入国日
</t>
    </r>
    <r>
      <rPr>
        <sz val="8"/>
        <rFont val="ＭＳ Ｐ明朝"/>
        <family val="1"/>
      </rPr>
      <t>Entry Y/M/D</t>
    </r>
  </si>
  <si>
    <r>
      <t xml:space="preserve">出国日
</t>
    </r>
    <r>
      <rPr>
        <sz val="8"/>
        <rFont val="ＭＳ Ｐ明朝"/>
        <family val="1"/>
      </rPr>
      <t>Departure Y/M/D</t>
    </r>
  </si>
  <si>
    <t xml:space="preserve">  </t>
  </si>
  <si>
    <t>連絡先
Telephone No.</t>
  </si>
  <si>
    <t>□</t>
  </si>
  <si>
    <t>□</t>
  </si>
  <si>
    <t>無 No</t>
  </si>
  <si>
    <t>有 Yes</t>
  </si>
  <si>
    <t>自宅番号
Home Phone No.</t>
  </si>
  <si>
    <t>～</t>
  </si>
  <si>
    <t>卒業(見込）年月日
Date of graduation or expected graduation</t>
  </si>
  <si>
    <t>京都 KYOTO</t>
  </si>
  <si>
    <t>Kyoshin Language Academy Application Form (short term)</t>
  </si>
  <si>
    <t>大阪 OSAKA</t>
  </si>
  <si>
    <t>東京OLJ, TOKYO-OLJ</t>
  </si>
  <si>
    <t>◆ 最終学歴（または、申請期間中に卒業見込みの学歴）　Final Graduation Degree</t>
  </si>
  <si>
    <r>
      <t xml:space="preserve">氏名(漢字）
</t>
    </r>
    <r>
      <rPr>
        <sz val="8"/>
        <rFont val="ＭＳ Ｐ明朝"/>
        <family val="1"/>
      </rPr>
      <t>Name in Kanji if you have</t>
    </r>
  </si>
  <si>
    <r>
      <t>受験級/結果
Level/</t>
    </r>
    <r>
      <rPr>
        <sz val="8"/>
        <rFont val="ＭＳ Ｐ明朝"/>
        <family val="1"/>
      </rPr>
      <t>Result</t>
    </r>
  </si>
  <si>
    <t>回数 Total Number of Visits to Japan</t>
  </si>
  <si>
    <t>◆ 緊急時連絡先　Emergency Contact Family's information</t>
  </si>
  <si>
    <t>他 Other(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</si>
</sst>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yyyy&quot;年&quot;m&quot;月&quot;;@"/>
    <numFmt numFmtId="182" formatCode="yyyy&quot;年&quot;mm&quot;月&quot;dd&quot;日&quot;"/>
    <numFmt numFmtId="183" formatCode="yyyy&quot;年&quot;mm&quot;月&quot;"/>
    <numFmt numFmtId="184" formatCode="0_ "/>
    <numFmt numFmtId="185" formatCode="yyyy/mm"/>
    <numFmt numFmtId="186" formatCode="&quot;¥&quot;#,##0;[Red]&quot;¥&quot;#,##0"/>
    <numFmt numFmtId="187" formatCode="yyyy/mm/dd"/>
    <numFmt numFmtId="188" formatCode="yyyy/m/d;@"/>
    <numFmt numFmtId="189" formatCode="yyyy"/>
    <numFmt numFmtId="190" formatCode="mm"/>
    <numFmt numFmtId="191" formatCode="dd"/>
    <numFmt numFmtId="192" formatCode="##"/>
    <numFmt numFmtId="193" formatCode="0#"/>
    <numFmt numFmtId="194" formatCode="#,##0_ "/>
    <numFmt numFmtId="195" formatCode="yyyy/mm/dd"/>
    <numFmt numFmtId="196" formatCode="#,##0;[Red]#,##0"/>
    <numFmt numFmtId="197" formatCode="[$-F800]dddd\,\ mmmm\ dd\,\ yyyy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宋体"/>
      <family val="0"/>
    </font>
    <font>
      <sz val="1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sz val="9"/>
      <name val="SimHei"/>
      <family val="3"/>
    </font>
    <font>
      <b/>
      <sz val="11"/>
      <name val="ＭＳ Ｐ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0"/>
      <name val="SimSun"/>
      <family val="0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7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13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宋体"/>
      <family val="0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0"/>
      <color theme="0"/>
      <name val="ＭＳ Ｐゴシック"/>
      <family val="3"/>
    </font>
    <font>
      <sz val="11"/>
      <color rgb="FFFFFF00"/>
      <name val="ＭＳ Ｐゴシック"/>
      <family val="3"/>
    </font>
    <font>
      <b/>
      <sz val="8"/>
      <name val="ＭＳ Ｐゴシック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5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9" fillId="28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74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5" fillId="0" borderId="0" xfId="72" applyFont="1" applyAlignment="1" applyProtection="1">
      <alignment vertical="center"/>
      <protection locked="0"/>
    </xf>
    <xf numFmtId="187" fontId="5" fillId="0" borderId="0" xfId="72" applyNumberFormat="1" applyFont="1" applyAlignment="1" applyProtection="1">
      <alignment vertical="center"/>
      <protection locked="0"/>
    </xf>
    <xf numFmtId="0" fontId="5" fillId="33" borderId="0" xfId="72" applyFont="1" applyFill="1" applyAlignment="1" applyProtection="1">
      <alignment vertical="center"/>
      <protection locked="0"/>
    </xf>
    <xf numFmtId="49" fontId="5" fillId="0" borderId="0" xfId="72" applyNumberFormat="1" applyFont="1" applyAlignment="1" applyProtection="1">
      <alignment vertical="center"/>
      <protection locked="0"/>
    </xf>
    <xf numFmtId="0" fontId="0" fillId="0" borderId="0" xfId="72" applyFont="1" applyProtection="1">
      <alignment/>
      <protection locked="0"/>
    </xf>
    <xf numFmtId="0" fontId="0" fillId="0" borderId="0" xfId="72" applyFont="1" applyFill="1" applyProtection="1">
      <alignment/>
      <protection locked="0"/>
    </xf>
    <xf numFmtId="0" fontId="0" fillId="0" borderId="0" xfId="72" applyFont="1" applyFill="1" applyAlignment="1" applyProtection="1">
      <alignment horizontal="right"/>
      <protection locked="0"/>
    </xf>
    <xf numFmtId="0" fontId="0" fillId="0" borderId="0" xfId="72" applyFill="1" applyProtection="1">
      <alignment/>
      <protection locked="0"/>
    </xf>
    <xf numFmtId="0" fontId="0" fillId="0" borderId="0" xfId="72" applyProtection="1">
      <alignment/>
      <protection locked="0"/>
    </xf>
    <xf numFmtId="0" fontId="76" fillId="0" borderId="0" xfId="72" applyFont="1" applyProtection="1">
      <alignment/>
      <protection locked="0"/>
    </xf>
    <xf numFmtId="0" fontId="0" fillId="0" borderId="0" xfId="72" applyFont="1" applyProtection="1" quotePrefix="1">
      <alignment/>
      <protection locked="0"/>
    </xf>
    <xf numFmtId="0" fontId="5" fillId="12" borderId="0" xfId="72" applyFont="1" applyFill="1" applyAlignment="1" applyProtection="1">
      <alignment horizontal="center" shrinkToFit="1"/>
      <protection locked="0"/>
    </xf>
    <xf numFmtId="0" fontId="5" fillId="0" borderId="15" xfId="72" applyFont="1" applyFill="1" applyBorder="1" applyAlignment="1" applyProtection="1">
      <alignment horizontal="left" vertical="center"/>
      <protection locked="0"/>
    </xf>
    <xf numFmtId="49" fontId="5" fillId="0" borderId="16" xfId="72" applyNumberFormat="1" applyFont="1" applyFill="1" applyBorder="1" applyAlignment="1" applyProtection="1">
      <alignment horizontal="left" vertical="center"/>
      <protection locked="0"/>
    </xf>
    <xf numFmtId="0" fontId="5" fillId="0" borderId="16" xfId="72" applyFont="1" applyFill="1" applyBorder="1" applyAlignment="1" applyProtection="1">
      <alignment horizontal="left" vertical="center"/>
      <protection locked="0"/>
    </xf>
    <xf numFmtId="0" fontId="8" fillId="0" borderId="16" xfId="72" applyFont="1" applyFill="1" applyBorder="1" applyAlignment="1" applyProtection="1">
      <alignment horizontal="left" vertical="center"/>
      <protection locked="0"/>
    </xf>
    <xf numFmtId="14" fontId="8" fillId="0" borderId="16" xfId="72" applyNumberFormat="1" applyFont="1" applyFill="1" applyBorder="1" applyAlignment="1" applyProtection="1">
      <alignment horizontal="left" vertical="center"/>
      <protection locked="0"/>
    </xf>
    <xf numFmtId="0" fontId="8" fillId="0" borderId="16" xfId="72" applyFont="1" applyFill="1" applyBorder="1" applyAlignment="1" applyProtection="1">
      <alignment horizontal="center" vertical="center"/>
      <protection locked="0"/>
    </xf>
    <xf numFmtId="0" fontId="5" fillId="0" borderId="0" xfId="72" applyFont="1" applyBorder="1" applyAlignment="1" applyProtection="1">
      <alignment horizontal="center" vertical="center"/>
      <protection locked="0"/>
    </xf>
    <xf numFmtId="0" fontId="27" fillId="0" borderId="0" xfId="72" applyFont="1" applyBorder="1" applyAlignment="1" applyProtection="1">
      <alignment horizontal="center" vertical="center"/>
      <protection locked="0"/>
    </xf>
    <xf numFmtId="0" fontId="8" fillId="0" borderId="0" xfId="72" applyFont="1" applyFill="1" applyBorder="1" applyAlignment="1" applyProtection="1">
      <alignment horizontal="center" vertical="center"/>
      <protection locked="0"/>
    </xf>
    <xf numFmtId="0" fontId="24" fillId="0" borderId="0" xfId="72" applyFont="1" applyFill="1" applyBorder="1" applyAlignment="1" applyProtection="1">
      <alignment wrapText="1"/>
      <protection locked="0"/>
    </xf>
    <xf numFmtId="0" fontId="24" fillId="0" borderId="0" xfId="72" applyFont="1" applyFill="1" applyBorder="1" applyAlignment="1" applyProtection="1">
      <alignment/>
      <protection locked="0"/>
    </xf>
    <xf numFmtId="0" fontId="5" fillId="0" borderId="0" xfId="72" applyFont="1" applyFill="1" applyBorder="1" applyAlignment="1" applyProtection="1">
      <alignment horizontal="left"/>
      <protection locked="0"/>
    </xf>
    <xf numFmtId="0" fontId="0" fillId="0" borderId="16" xfId="72" applyFont="1" applyFill="1" applyBorder="1" applyAlignment="1" applyProtection="1" quotePrefix="1">
      <alignment horizontal="center" vertical="center"/>
      <protection/>
    </xf>
    <xf numFmtId="0" fontId="5" fillId="0" borderId="17" xfId="72" applyFont="1" applyFill="1" applyBorder="1" applyAlignment="1" applyProtection="1">
      <alignment horizontal="center" vertical="center"/>
      <protection/>
    </xf>
    <xf numFmtId="0" fontId="5" fillId="0" borderId="16" xfId="72" applyFont="1" applyFill="1" applyBorder="1" applyAlignment="1" applyProtection="1">
      <alignment horizontal="center" vertical="center"/>
      <protection/>
    </xf>
    <xf numFmtId="0" fontId="5" fillId="0" borderId="18" xfId="72" applyFont="1" applyFill="1" applyBorder="1" applyAlignment="1" applyProtection="1">
      <alignment horizontal="center" vertical="center"/>
      <protection/>
    </xf>
    <xf numFmtId="0" fontId="5" fillId="0" borderId="19" xfId="72" applyFont="1" applyFill="1" applyBorder="1" applyAlignment="1" applyProtection="1">
      <alignment horizontal="center" vertical="center"/>
      <protection/>
    </xf>
    <xf numFmtId="0" fontId="5" fillId="0" borderId="15" xfId="72" applyFont="1" applyFill="1" applyBorder="1" applyAlignment="1" applyProtection="1">
      <alignment horizontal="left" vertical="center"/>
      <protection/>
    </xf>
    <xf numFmtId="182" fontId="5" fillId="0" borderId="16" xfId="72" applyNumberFormat="1" applyFont="1" applyFill="1" applyBorder="1" applyAlignment="1" applyProtection="1">
      <alignment horizontal="left" vertical="center"/>
      <protection/>
    </xf>
    <xf numFmtId="0" fontId="5" fillId="0" borderId="16" xfId="72" applyFont="1" applyFill="1" applyBorder="1" applyAlignment="1" applyProtection="1">
      <alignment horizontal="left" vertical="center"/>
      <protection/>
    </xf>
    <xf numFmtId="0" fontId="5" fillId="0" borderId="16" xfId="72" applyFont="1" applyFill="1" applyBorder="1" applyAlignment="1" applyProtection="1">
      <alignment vertical="center"/>
      <protection/>
    </xf>
    <xf numFmtId="0" fontId="5" fillId="0" borderId="17" xfId="72" applyFont="1" applyFill="1" applyBorder="1" applyAlignment="1" applyProtection="1">
      <alignment vertical="center"/>
      <protection/>
    </xf>
    <xf numFmtId="0" fontId="5" fillId="0" borderId="16" xfId="74" applyFont="1" applyFill="1" applyBorder="1" applyAlignment="1" applyProtection="1">
      <alignment horizontal="left" vertical="center"/>
      <protection/>
    </xf>
    <xf numFmtId="0" fontId="5" fillId="0" borderId="16" xfId="72" applyNumberFormat="1" applyFont="1" applyFill="1" applyBorder="1" applyAlignment="1" applyProtection="1">
      <alignment horizontal="left" vertical="center"/>
      <protection/>
    </xf>
    <xf numFmtId="0" fontId="5" fillId="0" borderId="16" xfId="72" applyNumberFormat="1" applyFont="1" applyFill="1" applyBorder="1" applyAlignment="1" applyProtection="1">
      <alignment horizontal="center" vertical="center"/>
      <protection/>
    </xf>
    <xf numFmtId="187" fontId="5" fillId="0" borderId="16" xfId="72" applyNumberFormat="1" applyFont="1" applyFill="1" applyBorder="1" applyAlignment="1" applyProtection="1">
      <alignment horizontal="center" vertical="center"/>
      <protection/>
    </xf>
    <xf numFmtId="0" fontId="5" fillId="0" borderId="18" xfId="72" applyFont="1" applyFill="1" applyBorder="1" applyAlignment="1" applyProtection="1">
      <alignment horizontal="left" vertical="center"/>
      <protection/>
    </xf>
    <xf numFmtId="187" fontId="5" fillId="0" borderId="15" xfId="72" applyNumberFormat="1" applyFont="1" applyFill="1" applyBorder="1" applyAlignment="1" applyProtection="1">
      <alignment horizontal="left" vertical="center"/>
      <protection/>
    </xf>
    <xf numFmtId="0" fontId="5" fillId="0" borderId="17" xfId="72" applyFont="1" applyFill="1" applyBorder="1" applyAlignment="1" applyProtection="1">
      <alignment horizontal="left" vertical="center"/>
      <protection/>
    </xf>
    <xf numFmtId="185" fontId="5" fillId="0" borderId="16" xfId="72" applyNumberFormat="1" applyFont="1" applyFill="1" applyBorder="1" applyAlignment="1" applyProtection="1">
      <alignment horizontal="left" vertical="center"/>
      <protection/>
    </xf>
    <xf numFmtId="185" fontId="5" fillId="0" borderId="15" xfId="72" applyNumberFormat="1" applyFont="1" applyFill="1" applyBorder="1" applyAlignment="1" applyProtection="1">
      <alignment horizontal="left" vertical="center"/>
      <protection/>
    </xf>
    <xf numFmtId="196" fontId="5" fillId="0" borderId="16" xfId="72" applyNumberFormat="1" applyFont="1" applyFill="1" applyBorder="1" applyAlignment="1" applyProtection="1">
      <alignment horizontal="left" vertical="center"/>
      <protection/>
    </xf>
    <xf numFmtId="0" fontId="8" fillId="0" borderId="16" xfId="72" applyFont="1" applyFill="1" applyBorder="1" applyAlignment="1" applyProtection="1">
      <alignment horizontal="left" vertical="center"/>
      <protection/>
    </xf>
    <xf numFmtId="0" fontId="24" fillId="34" borderId="16" xfId="70" applyFont="1" applyFill="1" applyBorder="1" applyAlignment="1" applyProtection="1">
      <alignment horizontal="center" vertical="center" shrinkToFit="1"/>
      <protection/>
    </xf>
    <xf numFmtId="0" fontId="24" fillId="35" borderId="20" xfId="70" applyFont="1" applyFill="1" applyBorder="1" applyAlignment="1" applyProtection="1">
      <alignment horizontal="center" vertical="center" shrinkToFit="1"/>
      <protection/>
    </xf>
    <xf numFmtId="0" fontId="24" fillId="36" borderId="20" xfId="70" applyNumberFormat="1" applyFont="1" applyFill="1" applyBorder="1" applyAlignment="1" applyProtection="1">
      <alignment horizontal="center" vertical="center" shrinkToFit="1"/>
      <protection/>
    </xf>
    <xf numFmtId="0" fontId="24" fillId="36" borderId="20" xfId="70" applyFont="1" applyFill="1" applyBorder="1" applyAlignment="1" applyProtection="1">
      <alignment horizontal="center" vertical="center" shrinkToFit="1"/>
      <protection/>
    </xf>
    <xf numFmtId="0" fontId="24" fillId="35" borderId="16" xfId="70" applyFont="1" applyFill="1" applyBorder="1" applyAlignment="1" applyProtection="1">
      <alignment horizontal="center" vertical="center" shrinkToFit="1"/>
      <protection/>
    </xf>
    <xf numFmtId="0" fontId="24" fillId="36" borderId="16" xfId="70" applyFont="1" applyFill="1" applyBorder="1" applyAlignment="1" applyProtection="1">
      <alignment horizontal="center" vertical="center" shrinkToFit="1"/>
      <protection/>
    </xf>
    <xf numFmtId="0" fontId="24" fillId="37" borderId="20" xfId="70" applyFont="1" applyFill="1" applyBorder="1" applyAlignment="1" applyProtection="1">
      <alignment horizontal="center" vertical="center" shrinkToFit="1"/>
      <protection/>
    </xf>
    <xf numFmtId="41" fontId="25" fillId="35" borderId="16" xfId="54" applyNumberFormat="1" applyFont="1" applyFill="1" applyBorder="1" applyAlignment="1" applyProtection="1">
      <alignment horizontal="center" vertical="center" wrapText="1"/>
      <protection/>
    </xf>
    <xf numFmtId="41" fontId="25" fillId="35" borderId="17" xfId="54" applyNumberFormat="1" applyFont="1" applyFill="1" applyBorder="1" applyAlignment="1" applyProtection="1">
      <alignment horizontal="center" vertical="center" wrapText="1"/>
      <protection/>
    </xf>
    <xf numFmtId="0" fontId="24" fillId="38" borderId="21" xfId="70" applyFont="1" applyFill="1" applyBorder="1" applyAlignment="1" applyProtection="1">
      <alignment horizontal="center" vertical="center" shrinkToFit="1"/>
      <protection/>
    </xf>
    <xf numFmtId="0" fontId="24" fillId="38" borderId="20" xfId="70" applyFont="1" applyFill="1" applyBorder="1" applyAlignment="1" applyProtection="1">
      <alignment horizontal="center" vertical="center" shrinkToFit="1"/>
      <protection/>
    </xf>
    <xf numFmtId="0" fontId="24" fillId="38" borderId="20" xfId="70" applyNumberFormat="1" applyFont="1" applyFill="1" applyBorder="1" applyAlignment="1" applyProtection="1">
      <alignment horizontal="center" vertical="center" shrinkToFit="1"/>
      <protection/>
    </xf>
    <xf numFmtId="0" fontId="24" fillId="39" borderId="20" xfId="70" applyNumberFormat="1" applyFont="1" applyFill="1" applyBorder="1" applyAlignment="1" applyProtection="1">
      <alignment horizontal="center" vertical="center" shrinkToFit="1"/>
      <protection/>
    </xf>
    <xf numFmtId="0" fontId="24" fillId="40" borderId="20" xfId="70" applyFont="1" applyFill="1" applyBorder="1" applyAlignment="1" applyProtection="1">
      <alignment horizontal="center" vertical="center" shrinkToFit="1"/>
      <protection/>
    </xf>
    <xf numFmtId="0" fontId="24" fillId="40" borderId="20" xfId="70" applyNumberFormat="1" applyFont="1" applyFill="1" applyBorder="1" applyAlignment="1" applyProtection="1">
      <alignment horizontal="center" vertical="center" shrinkToFit="1"/>
      <protection/>
    </xf>
    <xf numFmtId="0" fontId="24" fillId="39" borderId="20" xfId="70" applyFont="1" applyFill="1" applyBorder="1" applyAlignment="1" applyProtection="1">
      <alignment horizontal="center" vertical="center" shrinkToFit="1"/>
      <protection/>
    </xf>
    <xf numFmtId="41" fontId="25" fillId="35" borderId="16" xfId="54" applyNumberFormat="1" applyFont="1" applyFill="1" applyBorder="1" applyAlignment="1" applyProtection="1">
      <alignment horizontal="center" vertical="center" shrinkToFit="1"/>
      <protection/>
    </xf>
    <xf numFmtId="41" fontId="25" fillId="35" borderId="22" xfId="54" applyNumberFormat="1" applyFont="1" applyFill="1" applyBorder="1" applyAlignment="1" applyProtection="1">
      <alignment horizontal="center" vertical="center" shrinkToFit="1"/>
      <protection/>
    </xf>
    <xf numFmtId="0" fontId="25" fillId="41" borderId="20" xfId="70" applyFont="1" applyFill="1" applyBorder="1" applyAlignment="1" applyProtection="1">
      <alignment horizontal="center" vertical="center" shrinkToFit="1"/>
      <protection/>
    </xf>
    <xf numFmtId="0" fontId="24" fillId="42" borderId="20" xfId="70" applyFont="1" applyFill="1" applyBorder="1" applyAlignment="1" applyProtection="1">
      <alignment horizontal="center" vertical="center" shrinkToFit="1"/>
      <protection/>
    </xf>
    <xf numFmtId="49" fontId="24" fillId="42" borderId="20" xfId="70" applyNumberFormat="1" applyFont="1" applyFill="1" applyBorder="1" applyAlignment="1" applyProtection="1">
      <alignment horizontal="center" vertical="center" shrinkToFit="1"/>
      <protection/>
    </xf>
    <xf numFmtId="0" fontId="24" fillId="43" borderId="20" xfId="70" applyFont="1" applyFill="1" applyBorder="1" applyAlignment="1" applyProtection="1">
      <alignment horizontal="center" vertical="center" shrinkToFit="1"/>
      <protection/>
    </xf>
    <xf numFmtId="0" fontId="24" fillId="39" borderId="15" xfId="73" applyFont="1" applyFill="1" applyBorder="1" applyAlignment="1" applyProtection="1">
      <alignment horizontal="center" vertical="center" shrinkToFit="1"/>
      <protection/>
    </xf>
    <xf numFmtId="0" fontId="24" fillId="39" borderId="16" xfId="73" applyFont="1" applyFill="1" applyBorder="1" applyAlignment="1" applyProtection="1">
      <alignment horizontal="center" vertical="center" shrinkToFit="1"/>
      <protection/>
    </xf>
    <xf numFmtId="188" fontId="24" fillId="39" borderId="15" xfId="73" applyNumberFormat="1" applyFont="1" applyFill="1" applyBorder="1" applyAlignment="1" applyProtection="1">
      <alignment horizontal="center" vertical="center" shrinkToFit="1"/>
      <protection/>
    </xf>
    <xf numFmtId="0" fontId="54" fillId="44" borderId="20" xfId="73" applyFill="1" applyBorder="1" applyAlignment="1" applyProtection="1">
      <alignment horizontal="center" vertical="center" shrinkToFit="1"/>
      <protection/>
    </xf>
    <xf numFmtId="0" fontId="54" fillId="45" borderId="20" xfId="73" applyFill="1" applyBorder="1" applyAlignment="1" applyProtection="1">
      <alignment horizontal="center" vertical="center" shrinkToFit="1"/>
      <protection/>
    </xf>
    <xf numFmtId="0" fontId="54" fillId="0" borderId="16" xfId="73" applyBorder="1" applyAlignment="1" applyProtection="1">
      <alignment horizontal="center" vertical="center" shrinkToFit="1"/>
      <protection/>
    </xf>
    <xf numFmtId="0" fontId="54" fillId="0" borderId="15" xfId="73" applyBorder="1" applyAlignment="1" applyProtection="1">
      <alignment horizontal="center" vertical="center" shrinkToFit="1"/>
      <protection/>
    </xf>
    <xf numFmtId="0" fontId="54" fillId="37" borderId="16" xfId="73" applyFill="1" applyBorder="1" applyAlignment="1" applyProtection="1">
      <alignment horizontal="center" vertical="center" shrinkToFit="1"/>
      <protection/>
    </xf>
    <xf numFmtId="14" fontId="54" fillId="0" borderId="16" xfId="73" applyNumberFormat="1" applyFill="1" applyBorder="1" applyAlignment="1" applyProtection="1">
      <alignment horizontal="center" vertical="center" shrinkToFit="1"/>
      <protection/>
    </xf>
    <xf numFmtId="0" fontId="54" fillId="0" borderId="23" xfId="73" applyBorder="1" applyAlignment="1" applyProtection="1">
      <alignment horizontal="center" vertical="center" shrinkToFit="1"/>
      <protection/>
    </xf>
    <xf numFmtId="187" fontId="54" fillId="0" borderId="17" xfId="73" applyNumberFormat="1" applyFill="1" applyBorder="1" applyAlignment="1" applyProtection="1">
      <alignment horizontal="center" vertical="center" shrinkToFit="1"/>
      <protection/>
    </xf>
    <xf numFmtId="187" fontId="54" fillId="0" borderId="16" xfId="73" applyNumberFormat="1" applyFill="1" applyBorder="1" applyAlignment="1" applyProtection="1">
      <alignment horizontal="center" vertical="center" shrinkToFit="1"/>
      <protection/>
    </xf>
    <xf numFmtId="0" fontId="54" fillId="13" borderId="16" xfId="73" applyFill="1" applyBorder="1" applyAlignment="1" applyProtection="1">
      <alignment horizontal="center" vertical="center" shrinkToFit="1"/>
      <protection/>
    </xf>
    <xf numFmtId="185" fontId="54" fillId="0" borderId="16" xfId="73" applyNumberFormat="1" applyBorder="1" applyAlignment="1" applyProtection="1">
      <alignment horizontal="center" vertical="center" shrinkToFit="1"/>
      <protection/>
    </xf>
    <xf numFmtId="14" fontId="54" fillId="0" borderId="16" xfId="73" applyNumberFormat="1" applyBorder="1" applyAlignment="1" applyProtection="1">
      <alignment horizontal="center" vertical="center" shrinkToFit="1"/>
      <protection/>
    </xf>
    <xf numFmtId="0" fontId="24" fillId="0" borderId="16" xfId="73" applyFont="1" applyFill="1" applyBorder="1" applyAlignment="1" applyProtection="1">
      <alignment horizontal="center" vertical="center" shrinkToFit="1"/>
      <protection/>
    </xf>
    <xf numFmtId="38" fontId="54" fillId="0" borderId="16" xfId="52" applyNumberFormat="1" applyFont="1" applyBorder="1" applyAlignment="1" applyProtection="1">
      <alignment horizontal="center" vertical="center" shrinkToFit="1"/>
      <protection/>
    </xf>
    <xf numFmtId="41" fontId="25" fillId="46" borderId="16" xfId="54" applyNumberFormat="1" applyFont="1" applyFill="1" applyBorder="1" applyAlignment="1" applyProtection="1">
      <alignment horizontal="center" vertical="center" shrinkToFit="1"/>
      <protection/>
    </xf>
    <xf numFmtId="49" fontId="54" fillId="0" borderId="16" xfId="73" applyNumberFormat="1" applyBorder="1" applyAlignment="1" applyProtection="1">
      <alignment horizontal="center" vertical="center" shrinkToFit="1"/>
      <protection/>
    </xf>
    <xf numFmtId="0" fontId="54" fillId="0" borderId="17" xfId="73" applyBorder="1" applyAlignment="1" applyProtection="1">
      <alignment horizontal="center" vertical="center" shrinkToFit="1"/>
      <protection/>
    </xf>
    <xf numFmtId="0" fontId="26" fillId="0" borderId="16" xfId="73" applyFont="1" applyFill="1" applyBorder="1" applyAlignment="1" applyProtection="1">
      <alignment horizontal="center" vertical="center" shrinkToFit="1"/>
      <protection/>
    </xf>
    <xf numFmtId="0" fontId="54" fillId="44" borderId="18" xfId="73" applyFill="1" applyBorder="1" applyAlignment="1" applyProtection="1">
      <alignment horizontal="center" vertical="center" shrinkToFit="1"/>
      <protection/>
    </xf>
    <xf numFmtId="0" fontId="54" fillId="45" borderId="18" xfId="73" applyFill="1" applyBorder="1" applyAlignment="1" applyProtection="1">
      <alignment horizontal="center" vertical="center" shrinkToFit="1"/>
      <protection/>
    </xf>
    <xf numFmtId="0" fontId="54" fillId="37" borderId="15" xfId="73" applyFill="1" applyBorder="1" applyAlignment="1" applyProtection="1">
      <alignment horizontal="center" vertical="center" shrinkToFit="1"/>
      <protection/>
    </xf>
    <xf numFmtId="0" fontId="54" fillId="37" borderId="19" xfId="73" applyFill="1" applyBorder="1" applyAlignment="1" applyProtection="1">
      <alignment horizontal="center" vertical="center" shrinkToFit="1"/>
      <protection/>
    </xf>
    <xf numFmtId="0" fontId="54" fillId="37" borderId="17" xfId="73" applyFill="1" applyBorder="1" applyAlignment="1" applyProtection="1">
      <alignment horizontal="center" vertical="center" shrinkToFit="1"/>
      <protection/>
    </xf>
    <xf numFmtId="0" fontId="54" fillId="0" borderId="16" xfId="73" applyFill="1" applyBorder="1" applyAlignment="1" applyProtection="1">
      <alignment horizontal="center" vertical="center" shrinkToFit="1"/>
      <protection/>
    </xf>
    <xf numFmtId="0" fontId="54" fillId="0" borderId="24" xfId="73" applyBorder="1" applyAlignment="1" applyProtection="1">
      <alignment horizontal="center" vertical="center" shrinkToFit="1"/>
      <protection/>
    </xf>
    <xf numFmtId="0" fontId="54" fillId="47" borderId="15" xfId="73" applyFill="1" applyBorder="1" applyAlignment="1" applyProtection="1">
      <alignment vertical="center" shrinkToFit="1"/>
      <protection/>
    </xf>
    <xf numFmtId="0" fontId="54" fillId="47" borderId="19" xfId="73" applyFill="1" applyBorder="1" applyAlignment="1" applyProtection="1">
      <alignment vertical="center" shrinkToFit="1"/>
      <protection/>
    </xf>
    <xf numFmtId="0" fontId="54" fillId="47" borderId="17" xfId="73" applyFill="1" applyBorder="1" applyAlignment="1" applyProtection="1">
      <alignment vertical="center" shrinkToFit="1"/>
      <protection/>
    </xf>
    <xf numFmtId="0" fontId="24" fillId="0" borderId="16" xfId="70" applyFont="1" applyFill="1" applyBorder="1" applyAlignment="1" applyProtection="1">
      <alignment horizontal="center" vertical="center" shrinkToFit="1"/>
      <protection/>
    </xf>
    <xf numFmtId="186" fontId="0" fillId="34" borderId="16" xfId="70" applyNumberFormat="1" applyFont="1" applyFill="1" applyBorder="1" applyAlignment="1" applyProtection="1">
      <alignment horizontal="center" vertical="center" shrinkToFit="1"/>
      <protection/>
    </xf>
    <xf numFmtId="41" fontId="25" fillId="34" borderId="16" xfId="54" applyNumberFormat="1" applyFont="1" applyFill="1" applyBorder="1" applyAlignment="1" applyProtection="1">
      <alignment horizontal="center" vertical="center" shrinkToFit="1"/>
      <protection/>
    </xf>
    <xf numFmtId="0" fontId="54" fillId="48" borderId="16" xfId="73" applyFill="1" applyBorder="1" applyAlignment="1" applyProtection="1">
      <alignment horizontal="center" vertical="center" shrinkToFit="1"/>
      <protection/>
    </xf>
    <xf numFmtId="0" fontId="5" fillId="12" borderId="15" xfId="72" applyFont="1" applyFill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72" applyAlignment="1" applyProtection="1">
      <alignment/>
      <protection locked="0"/>
    </xf>
    <xf numFmtId="0" fontId="5" fillId="49" borderId="16" xfId="72" applyNumberFormat="1" applyFont="1" applyFill="1" applyBorder="1" applyAlignment="1" applyProtection="1">
      <alignment vertical="center" shrinkToFit="1"/>
      <protection/>
    </xf>
    <xf numFmtId="0" fontId="3" fillId="49" borderId="16" xfId="72" applyFont="1" applyFill="1" applyBorder="1" applyAlignment="1" applyProtection="1">
      <alignment horizontal="center" vertical="center" shrinkToFit="1"/>
      <protection/>
    </xf>
    <xf numFmtId="0" fontId="28" fillId="50" borderId="16" xfId="75" applyFont="1" applyFill="1" applyBorder="1" applyAlignment="1" applyProtection="1">
      <alignment horizontal="center" vertical="center" shrinkToFit="1"/>
      <protection/>
    </xf>
    <xf numFmtId="0" fontId="5" fillId="49" borderId="16" xfId="72" applyFont="1" applyFill="1" applyBorder="1" applyAlignment="1" applyProtection="1">
      <alignment horizontal="center" vertical="center" shrinkToFit="1"/>
      <protection/>
    </xf>
    <xf numFmtId="0" fontId="28" fillId="49" borderId="16" xfId="76" applyFont="1" applyFill="1" applyBorder="1" applyAlignment="1" applyProtection="1">
      <alignment horizontal="center" vertical="center" shrinkToFit="1"/>
      <protection/>
    </xf>
    <xf numFmtId="0" fontId="28" fillId="49" borderId="16" xfId="75" applyFont="1" applyFill="1" applyBorder="1" applyAlignment="1" applyProtection="1">
      <alignment horizontal="center" vertical="center" shrinkToFit="1"/>
      <protection/>
    </xf>
    <xf numFmtId="0" fontId="28" fillId="49" borderId="16" xfId="76" applyFont="1" applyFill="1" applyBorder="1" applyAlignment="1" applyProtection="1">
      <alignment vertical="center" shrinkToFit="1"/>
      <protection/>
    </xf>
    <xf numFmtId="0" fontId="28" fillId="50" borderId="16" xfId="75" applyFont="1" applyFill="1" applyBorder="1" applyAlignment="1" applyProtection="1">
      <alignment horizontal="left" vertical="center" shrinkToFit="1"/>
      <protection/>
    </xf>
    <xf numFmtId="0" fontId="5" fillId="50" borderId="16" xfId="75" applyFont="1" applyFill="1" applyBorder="1" applyAlignment="1" applyProtection="1">
      <alignment horizontal="center" vertical="center" shrinkToFit="1"/>
      <protection/>
    </xf>
    <xf numFmtId="14" fontId="28" fillId="50" borderId="16" xfId="75" applyNumberFormat="1" applyFont="1" applyFill="1" applyBorder="1" applyAlignment="1" applyProtection="1">
      <alignment horizontal="left" vertical="center" shrinkToFit="1"/>
      <protection/>
    </xf>
    <xf numFmtId="184" fontId="5" fillId="50" borderId="16" xfId="75" applyNumberFormat="1" applyFont="1" applyFill="1" applyBorder="1" applyAlignment="1" applyProtection="1">
      <alignment horizontal="center" vertical="center" shrinkToFit="1"/>
      <protection/>
    </xf>
    <xf numFmtId="0" fontId="5" fillId="50" borderId="16" xfId="75" applyFont="1" applyFill="1" applyBorder="1" applyAlignment="1" applyProtection="1">
      <alignment horizontal="left" vertical="center" shrinkToFit="1"/>
      <protection/>
    </xf>
    <xf numFmtId="185" fontId="30" fillId="50" borderId="16" xfId="75" applyNumberFormat="1" applyFont="1" applyFill="1" applyBorder="1" applyAlignment="1" applyProtection="1">
      <alignment horizontal="center" vertical="center" shrinkToFit="1"/>
      <protection/>
    </xf>
    <xf numFmtId="185" fontId="28" fillId="50" borderId="16" xfId="75" applyNumberFormat="1" applyFont="1" applyFill="1" applyBorder="1" applyAlignment="1" applyProtection="1">
      <alignment horizontal="center" vertical="center" shrinkToFit="1"/>
      <protection/>
    </xf>
    <xf numFmtId="14" fontId="28" fillId="50" borderId="16" xfId="75" applyNumberFormat="1" applyFont="1" applyFill="1" applyBorder="1" applyAlignment="1" applyProtection="1">
      <alignment horizontal="center" vertical="center" shrinkToFit="1"/>
      <protection/>
    </xf>
    <xf numFmtId="0" fontId="31" fillId="50" borderId="16" xfId="75" applyFont="1" applyFill="1" applyBorder="1" applyAlignment="1" applyProtection="1">
      <alignment horizontal="center" vertical="center" shrinkToFit="1"/>
      <protection/>
    </xf>
    <xf numFmtId="0" fontId="5" fillId="50" borderId="16" xfId="75" applyNumberFormat="1" applyFont="1" applyFill="1" applyBorder="1" applyAlignment="1" applyProtection="1">
      <alignment horizontal="center" vertical="center" shrinkToFit="1"/>
      <protection/>
    </xf>
    <xf numFmtId="0" fontId="3" fillId="50" borderId="16" xfId="75" applyFont="1" applyFill="1" applyBorder="1" applyAlignment="1" applyProtection="1">
      <alignment horizontal="center" vertical="center" shrinkToFit="1"/>
      <protection/>
    </xf>
    <xf numFmtId="0" fontId="5" fillId="0" borderId="16" xfId="72" applyFont="1" applyBorder="1" applyAlignment="1" applyProtection="1">
      <alignment horizontal="center" vertical="center" shrinkToFit="1"/>
      <protection/>
    </xf>
    <xf numFmtId="0" fontId="5" fillId="51" borderId="16" xfId="75" applyFont="1" applyFill="1" applyBorder="1" applyAlignment="1" applyProtection="1">
      <alignment horizontal="center" vertical="center" shrinkToFit="1"/>
      <protection/>
    </xf>
    <xf numFmtId="5" fontId="5" fillId="51" borderId="16" xfId="75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wrapText="1"/>
      <protection/>
    </xf>
    <xf numFmtId="0" fontId="19" fillId="28" borderId="0" xfId="0" applyFont="1" applyFill="1" applyBorder="1" applyAlignment="1" applyProtection="1">
      <alignment horizontal="center" vertical="center"/>
      <protection locked="0"/>
    </xf>
    <xf numFmtId="0" fontId="19" fillId="28" borderId="0" xfId="0" applyFont="1" applyFill="1" applyBorder="1" applyAlignment="1" applyProtection="1">
      <alignment horizontal="center" vertical="center"/>
      <protection locked="0"/>
    </xf>
    <xf numFmtId="0" fontId="19" fillId="28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0" fillId="28" borderId="0" xfId="0" applyFill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187" fontId="0" fillId="28" borderId="27" xfId="0" applyNumberFormat="1" applyFont="1" applyFill="1" applyBorder="1" applyAlignment="1" applyProtection="1">
      <alignment horizontal="center" vertical="center" shrinkToFit="1"/>
      <protection locked="0"/>
    </xf>
    <xf numFmtId="187" fontId="0" fillId="28" borderId="28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187" fontId="0" fillId="28" borderId="29" xfId="0" applyNumberFormat="1" applyFont="1" applyFill="1" applyBorder="1" applyAlignment="1" applyProtection="1">
      <alignment horizontal="center" vertical="center" shrinkToFit="1"/>
      <protection locked="0"/>
    </xf>
    <xf numFmtId="187" fontId="0" fillId="28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28" borderId="31" xfId="0" applyFont="1" applyFill="1" applyBorder="1" applyAlignment="1" applyProtection="1">
      <alignment horizontal="center" vertical="center" shrinkToFit="1"/>
      <protection locked="0"/>
    </xf>
    <xf numFmtId="0" fontId="0" fillId="28" borderId="27" xfId="0" applyFont="1" applyFill="1" applyBorder="1" applyAlignment="1" applyProtection="1">
      <alignment horizontal="center" vertical="center" shrinkToFit="1"/>
      <protection locked="0"/>
    </xf>
    <xf numFmtId="0" fontId="0" fillId="28" borderId="29" xfId="0" applyFont="1" applyFill="1" applyBorder="1" applyAlignment="1" applyProtection="1">
      <alignment horizontal="center" vertical="center" shrinkToFit="1"/>
      <protection locked="0"/>
    </xf>
    <xf numFmtId="0" fontId="0" fillId="28" borderId="32" xfId="0" applyFont="1" applyFill="1" applyBorder="1" applyAlignment="1" applyProtection="1">
      <alignment horizontal="center" vertical="center" shrinkToFit="1"/>
      <protection locked="0"/>
    </xf>
    <xf numFmtId="0" fontId="0" fillId="28" borderId="28" xfId="0" applyFont="1" applyFill="1" applyBorder="1" applyAlignment="1" applyProtection="1">
      <alignment horizontal="center" vertical="center" shrinkToFit="1"/>
      <protection locked="0"/>
    </xf>
    <xf numFmtId="0" fontId="0" fillId="28" borderId="3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wrapText="1" shrinkToFit="1"/>
      <protection/>
    </xf>
    <xf numFmtId="0" fontId="6" fillId="0" borderId="11" xfId="0" applyFont="1" applyBorder="1" applyAlignment="1" applyProtection="1">
      <alignment horizontal="center" vertical="center" wrapText="1" shrinkToFit="1"/>
      <protection/>
    </xf>
    <xf numFmtId="0" fontId="6" fillId="0" borderId="21" xfId="0" applyFont="1" applyBorder="1" applyAlignment="1" applyProtection="1">
      <alignment horizontal="center" vertical="center" wrapText="1" shrinkToFit="1"/>
      <protection/>
    </xf>
    <xf numFmtId="0" fontId="6" fillId="0" borderId="25" xfId="0" applyFont="1" applyBorder="1" applyAlignment="1" applyProtection="1">
      <alignment horizontal="center" vertical="center" wrapText="1" shrinkToFit="1"/>
      <protection/>
    </xf>
    <xf numFmtId="0" fontId="6" fillId="0" borderId="14" xfId="0" applyFont="1" applyBorder="1" applyAlignment="1" applyProtection="1">
      <alignment horizontal="center" vertical="center" wrapText="1" shrinkToFi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49" fontId="13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13" fillId="28" borderId="20" xfId="0" applyFont="1" applyFill="1" applyBorder="1" applyAlignment="1" applyProtection="1">
      <alignment horizontal="center" vertical="center" shrinkToFit="1"/>
      <protection locked="0"/>
    </xf>
    <xf numFmtId="0" fontId="13" fillId="28" borderId="18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187" fontId="0" fillId="28" borderId="3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Border="1" applyAlignment="1" applyProtection="1">
      <alignment horizontal="center" vertical="center"/>
      <protection/>
    </xf>
    <xf numFmtId="187" fontId="0" fillId="28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28" borderId="33" xfId="0" applyFont="1" applyFill="1" applyBorder="1" applyAlignment="1" applyProtection="1">
      <alignment horizontal="center" vertical="center" shrinkToFit="1"/>
      <protection locked="0"/>
    </xf>
    <xf numFmtId="0" fontId="0" fillId="28" borderId="34" xfId="0" applyFont="1" applyFill="1" applyBorder="1" applyAlignment="1" applyProtection="1">
      <alignment horizontal="center" vertical="center" shrinkToFit="1"/>
      <protection locked="0"/>
    </xf>
    <xf numFmtId="0" fontId="0" fillId="28" borderId="35" xfId="0" applyFont="1" applyFill="1" applyBorder="1" applyAlignment="1" applyProtection="1">
      <alignment horizontal="center" vertical="center" shrinkToFit="1"/>
      <protection locked="0"/>
    </xf>
    <xf numFmtId="0" fontId="0" fillId="28" borderId="36" xfId="0" applyFont="1" applyFill="1" applyBorder="1" applyAlignment="1" applyProtection="1">
      <alignment horizontal="center" vertical="center" shrinkToFit="1"/>
      <protection locked="0"/>
    </xf>
    <xf numFmtId="0" fontId="0" fillId="28" borderId="37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 wrapText="1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25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wrapText="1" shrinkToFi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0" fillId="28" borderId="39" xfId="0" applyFont="1" applyFill="1" applyBorder="1" applyAlignment="1" applyProtection="1">
      <alignment vertical="center" wrapText="1" shrinkToFit="1"/>
      <protection locked="0"/>
    </xf>
    <xf numFmtId="0" fontId="0" fillId="28" borderId="40" xfId="0" applyFont="1" applyFill="1" applyBorder="1" applyAlignment="1" applyProtection="1">
      <alignment vertical="center" wrapText="1" shrinkToFit="1"/>
      <protection locked="0"/>
    </xf>
    <xf numFmtId="0" fontId="0" fillId="28" borderId="29" xfId="0" applyFont="1" applyFill="1" applyBorder="1" applyAlignment="1" applyProtection="1">
      <alignment vertical="center" wrapText="1" shrinkToFit="1"/>
      <protection locked="0"/>
    </xf>
    <xf numFmtId="0" fontId="0" fillId="28" borderId="37" xfId="0" applyFont="1" applyFill="1" applyBorder="1" applyAlignment="1" applyProtection="1">
      <alignment vertical="center" wrapText="1" shrinkToFit="1"/>
      <protection locked="0"/>
    </xf>
    <xf numFmtId="0" fontId="0" fillId="28" borderId="36" xfId="0" applyFont="1" applyFill="1" applyBorder="1" applyAlignment="1" applyProtection="1">
      <alignment horizontal="center" vertical="center" wrapText="1" shrinkToFit="1"/>
      <protection locked="0"/>
    </xf>
    <xf numFmtId="0" fontId="0" fillId="28" borderId="41" xfId="0" applyFont="1" applyFill="1" applyBorder="1" applyAlignment="1" applyProtection="1">
      <alignment horizontal="center" vertical="center" wrapText="1" shrinkToFit="1"/>
      <protection locked="0"/>
    </xf>
    <xf numFmtId="185" fontId="0" fillId="28" borderId="38" xfId="0" applyNumberFormat="1" applyFont="1" applyFill="1" applyBorder="1" applyAlignment="1" applyProtection="1">
      <alignment horizontal="center" vertical="center" shrinkToFit="1"/>
      <protection locked="0"/>
    </xf>
    <xf numFmtId="185" fontId="0" fillId="28" borderId="13" xfId="0" applyNumberFormat="1" applyFont="1" applyFill="1" applyBorder="1" applyAlignment="1" applyProtection="1">
      <alignment horizontal="center" vertical="center" shrinkToFit="1"/>
      <protection locked="0"/>
    </xf>
    <xf numFmtId="185" fontId="0" fillId="28" borderId="31" xfId="0" applyNumberFormat="1" applyFont="1" applyFill="1" applyBorder="1" applyAlignment="1" applyProtection="1">
      <alignment horizontal="center" vertical="center" shrinkToFit="1"/>
      <protection locked="0"/>
    </xf>
    <xf numFmtId="185" fontId="0" fillId="28" borderId="2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/>
      <protection/>
    </xf>
    <xf numFmtId="185" fontId="0" fillId="28" borderId="39" xfId="0" applyNumberFormat="1" applyFont="1" applyFill="1" applyBorder="1" applyAlignment="1" applyProtection="1">
      <alignment horizontal="center" vertical="center" shrinkToFit="1"/>
      <protection locked="0"/>
    </xf>
    <xf numFmtId="185" fontId="0" fillId="28" borderId="2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0" fillId="28" borderId="30" xfId="0" applyFont="1" applyFill="1" applyBorder="1" applyAlignment="1" applyProtection="1">
      <alignment vertical="center" wrapText="1" shrinkToFit="1"/>
      <protection locked="0"/>
    </xf>
    <xf numFmtId="0" fontId="0" fillId="28" borderId="41" xfId="0" applyFont="1" applyFill="1" applyBorder="1" applyAlignment="1" applyProtection="1">
      <alignment vertical="center" wrapText="1" shrinkToFit="1"/>
      <protection locked="0"/>
    </xf>
    <xf numFmtId="0" fontId="0" fillId="28" borderId="37" xfId="0" applyFont="1" applyFill="1" applyBorder="1" applyAlignment="1" applyProtection="1">
      <alignment horizontal="center" vertical="center" wrapText="1" shrinkToFit="1"/>
      <protection locked="0"/>
    </xf>
    <xf numFmtId="185" fontId="0" fillId="28" borderId="32" xfId="0" applyNumberFormat="1" applyFont="1" applyFill="1" applyBorder="1" applyAlignment="1" applyProtection="1">
      <alignment horizontal="center" vertical="center" shrinkToFit="1"/>
      <protection locked="0"/>
    </xf>
    <xf numFmtId="185" fontId="0" fillId="28" borderId="28" xfId="0" applyNumberFormat="1" applyFont="1" applyFill="1" applyBorder="1" applyAlignment="1" applyProtection="1">
      <alignment horizontal="center" vertical="center" shrinkToFit="1"/>
      <protection locked="0"/>
    </xf>
    <xf numFmtId="185" fontId="0" fillId="28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13" fillId="28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28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8" borderId="40" xfId="0" applyFont="1" applyFill="1" applyBorder="1" applyAlignment="1" applyProtection="1">
      <alignment horizontal="center" vertical="center" wrapText="1" shrinkToFit="1"/>
      <protection locked="0"/>
    </xf>
    <xf numFmtId="49" fontId="13" fillId="28" borderId="11" xfId="0" applyNumberFormat="1" applyFont="1" applyFill="1" applyBorder="1" applyAlignment="1" applyProtection="1">
      <alignment horizontal="center" vertical="center" shrinkToFit="1"/>
      <protection locked="0"/>
    </xf>
    <xf numFmtId="49" fontId="13" fillId="28" borderId="21" xfId="0" applyNumberFormat="1" applyFont="1" applyFill="1" applyBorder="1" applyAlignment="1" applyProtection="1">
      <alignment horizontal="center" vertical="center" shrinkToFit="1"/>
      <protection locked="0"/>
    </xf>
    <xf numFmtId="49" fontId="13" fillId="28" borderId="25" xfId="0" applyNumberFormat="1" applyFont="1" applyFill="1" applyBorder="1" applyAlignment="1" applyProtection="1">
      <alignment horizontal="center" vertical="center" shrinkToFit="1"/>
      <protection locked="0"/>
    </xf>
    <xf numFmtId="49" fontId="13" fillId="28" borderId="14" xfId="0" applyNumberFormat="1" applyFont="1" applyFill="1" applyBorder="1" applyAlignment="1" applyProtection="1">
      <alignment horizontal="center" vertical="center" shrinkToFit="1"/>
      <protection locked="0"/>
    </xf>
    <xf numFmtId="49" fontId="13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 shrinkToFit="1"/>
      <protection/>
    </xf>
    <xf numFmtId="0" fontId="6" fillId="0" borderId="14" xfId="0" applyFont="1" applyBorder="1" applyAlignment="1" applyProtection="1">
      <alignment vertical="center" wrapText="1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13" fillId="28" borderId="0" xfId="0" applyFont="1" applyFill="1" applyBorder="1" applyAlignment="1" applyProtection="1">
      <alignment horizontal="center" vertical="center" shrinkToFit="1"/>
      <protection locked="0"/>
    </xf>
    <xf numFmtId="0" fontId="13" fillId="28" borderId="14" xfId="0" applyFont="1" applyFill="1" applyBorder="1" applyAlignment="1" applyProtection="1">
      <alignment horizontal="center" vertical="center" shrinkToFit="1"/>
      <protection locked="0"/>
    </xf>
    <xf numFmtId="0" fontId="13" fillId="28" borderId="11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wrapText="1" shrinkToFit="1"/>
      <protection/>
    </xf>
    <xf numFmtId="0" fontId="6" fillId="0" borderId="18" xfId="0" applyFont="1" applyBorder="1" applyAlignment="1" applyProtection="1">
      <alignment horizontal="center" vertical="center" wrapText="1" shrinkToFit="1"/>
      <protection/>
    </xf>
    <xf numFmtId="0" fontId="13" fillId="28" borderId="10" xfId="0" applyFont="1" applyFill="1" applyBorder="1" applyAlignment="1" applyProtection="1">
      <alignment horizontal="center" vertical="center" shrinkToFit="1"/>
      <protection locked="0"/>
    </xf>
    <xf numFmtId="0" fontId="13" fillId="28" borderId="21" xfId="0" applyFont="1" applyFill="1" applyBorder="1" applyAlignment="1" applyProtection="1">
      <alignment horizontal="center" vertical="center" shrinkToFit="1"/>
      <protection locked="0"/>
    </xf>
    <xf numFmtId="0" fontId="13" fillId="28" borderId="25" xfId="0" applyFont="1" applyFill="1" applyBorder="1" applyAlignment="1" applyProtection="1">
      <alignment horizontal="center" vertical="center" shrinkToFit="1"/>
      <protection locked="0"/>
    </xf>
    <xf numFmtId="0" fontId="13" fillId="28" borderId="26" xfId="0" applyFont="1" applyFill="1" applyBorder="1" applyAlignment="1" applyProtection="1">
      <alignment horizontal="center" vertical="center" shrinkToFit="1"/>
      <protection locked="0"/>
    </xf>
    <xf numFmtId="0" fontId="19" fillId="28" borderId="0" xfId="0" applyFont="1" applyFill="1" applyBorder="1" applyAlignment="1" applyProtection="1">
      <alignment horizontal="center" vertical="center"/>
      <protection locked="0"/>
    </xf>
    <xf numFmtId="0" fontId="19" fillId="28" borderId="14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19" fillId="28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0" fontId="6" fillId="0" borderId="42" xfId="0" applyFont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13" fillId="28" borderId="10" xfId="0" applyFont="1" applyFill="1" applyBorder="1" applyAlignment="1" applyProtection="1">
      <alignment horizontal="center" vertical="center" wrapText="1" shrinkToFit="1"/>
      <protection locked="0"/>
    </xf>
    <xf numFmtId="0" fontId="13" fillId="28" borderId="11" xfId="0" applyFont="1" applyFill="1" applyBorder="1" applyAlignment="1" applyProtection="1">
      <alignment horizontal="center" vertical="center" wrapText="1" shrinkToFit="1"/>
      <protection locked="0"/>
    </xf>
    <xf numFmtId="0" fontId="13" fillId="28" borderId="21" xfId="0" applyFont="1" applyFill="1" applyBorder="1" applyAlignment="1" applyProtection="1">
      <alignment horizontal="center" vertical="center" wrapText="1" shrinkToFit="1"/>
      <protection locked="0"/>
    </xf>
    <xf numFmtId="0" fontId="13" fillId="28" borderId="25" xfId="0" applyFont="1" applyFill="1" applyBorder="1" applyAlignment="1" applyProtection="1">
      <alignment horizontal="center" vertical="center" wrapText="1" shrinkToFit="1"/>
      <protection locked="0"/>
    </xf>
    <xf numFmtId="0" fontId="13" fillId="28" borderId="14" xfId="0" applyFont="1" applyFill="1" applyBorder="1" applyAlignment="1" applyProtection="1">
      <alignment horizontal="center" vertical="center" wrapText="1" shrinkToFit="1"/>
      <protection locked="0"/>
    </xf>
    <xf numFmtId="0" fontId="13" fillId="28" borderId="26" xfId="0" applyFont="1" applyFill="1" applyBorder="1" applyAlignment="1" applyProtection="1">
      <alignment horizontal="center" vertical="center" wrapText="1" shrinkToFit="1"/>
      <protection locked="0"/>
    </xf>
    <xf numFmtId="0" fontId="6" fillId="0" borderId="26" xfId="0" applyFont="1" applyBorder="1" applyAlignment="1" applyProtection="1">
      <alignment vertical="center" wrapText="1"/>
      <protection/>
    </xf>
    <xf numFmtId="0" fontId="19" fillId="28" borderId="10" xfId="0" applyFont="1" applyFill="1" applyBorder="1" applyAlignment="1" applyProtection="1">
      <alignment horizontal="center" vertical="center"/>
      <protection locked="0"/>
    </xf>
    <xf numFmtId="0" fontId="19" fillId="28" borderId="12" xfId="0" applyFont="1" applyFill="1" applyBorder="1" applyAlignment="1" applyProtection="1">
      <alignment horizontal="center" vertical="center"/>
      <protection locked="0"/>
    </xf>
    <xf numFmtId="0" fontId="19" fillId="28" borderId="25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horizontal="center" vertical="center" wrapText="1" shrinkToFit="1"/>
      <protection/>
    </xf>
    <xf numFmtId="0" fontId="16" fillId="0" borderId="21" xfId="0" applyFont="1" applyBorder="1" applyAlignment="1" applyProtection="1">
      <alignment horizontal="center" vertical="center" wrapText="1" shrinkToFit="1"/>
      <protection/>
    </xf>
    <xf numFmtId="0" fontId="16" fillId="0" borderId="25" xfId="0" applyFont="1" applyBorder="1" applyAlignment="1" applyProtection="1">
      <alignment horizontal="center" vertical="center" wrapText="1" shrinkToFit="1"/>
      <protection/>
    </xf>
    <xf numFmtId="0" fontId="16" fillId="0" borderId="14" xfId="0" applyFont="1" applyBorder="1" applyAlignment="1" applyProtection="1">
      <alignment horizontal="center" vertical="center" wrapText="1" shrinkToFit="1"/>
      <protection/>
    </xf>
    <xf numFmtId="0" fontId="16" fillId="0" borderId="26" xfId="0" applyFont="1" applyBorder="1" applyAlignment="1" applyProtection="1">
      <alignment horizontal="center" vertical="center" wrapText="1" shrinkToFi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28" borderId="13" xfId="0" applyFill="1" applyBorder="1" applyAlignment="1" applyProtection="1">
      <alignment horizontal="center" vertical="center"/>
      <protection locked="0"/>
    </xf>
    <xf numFmtId="0" fontId="13" fillId="28" borderId="1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0" fontId="3" fillId="28" borderId="19" xfId="0" applyFont="1" applyFill="1" applyBorder="1" applyAlignment="1" applyProtection="1">
      <alignment horizontal="center" vertical="center"/>
      <protection locked="0"/>
    </xf>
    <xf numFmtId="0" fontId="0" fillId="28" borderId="4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4" fillId="28" borderId="43" xfId="0" applyFont="1" applyFill="1" applyBorder="1" applyAlignment="1" applyProtection="1">
      <alignment horizontal="center" vertical="center" shrinkToFit="1"/>
      <protection locked="0"/>
    </xf>
    <xf numFmtId="0" fontId="14" fillId="28" borderId="0" xfId="0" applyFont="1" applyFill="1" applyBorder="1" applyAlignment="1" applyProtection="1">
      <alignment horizontal="center" vertical="center" shrinkToFit="1"/>
      <protection locked="0"/>
    </xf>
    <xf numFmtId="0" fontId="14" fillId="28" borderId="42" xfId="0" applyFont="1" applyFill="1" applyBorder="1" applyAlignment="1" applyProtection="1">
      <alignment horizontal="center" vertical="center" shrinkToFit="1"/>
      <protection locked="0"/>
    </xf>
    <xf numFmtId="0" fontId="14" fillId="28" borderId="44" xfId="0" applyFont="1" applyFill="1" applyBorder="1" applyAlignment="1" applyProtection="1">
      <alignment horizontal="center" vertical="center" shrinkToFit="1"/>
      <protection locked="0"/>
    </xf>
    <xf numFmtId="0" fontId="14" fillId="28" borderId="14" xfId="0" applyFont="1" applyFill="1" applyBorder="1" applyAlignment="1" applyProtection="1">
      <alignment horizontal="center" vertical="center" shrinkToFit="1"/>
      <protection locked="0"/>
    </xf>
    <xf numFmtId="0" fontId="14" fillId="28" borderId="2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wrapText="1" shrinkToFit="1"/>
      <protection/>
    </xf>
    <xf numFmtId="0" fontId="6" fillId="0" borderId="0" xfId="0" applyFont="1" applyBorder="1" applyAlignment="1" applyProtection="1">
      <alignment horizontal="center" vertical="center" wrapText="1" shrinkToFit="1"/>
      <protection/>
    </xf>
    <xf numFmtId="0" fontId="6" fillId="0" borderId="42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vertical="center" shrinkToFit="1"/>
      <protection/>
    </xf>
    <xf numFmtId="0" fontId="7" fillId="0" borderId="11" xfId="0" applyFont="1" applyFill="1" applyBorder="1" applyAlignment="1" applyProtection="1">
      <alignment vertical="center" shrinkToFit="1"/>
      <protection/>
    </xf>
    <xf numFmtId="0" fontId="7" fillId="0" borderId="45" xfId="0" applyFont="1" applyFill="1" applyBorder="1" applyAlignment="1" applyProtection="1">
      <alignment vertical="center" shrinkToFit="1"/>
      <protection/>
    </xf>
    <xf numFmtId="0" fontId="7" fillId="0" borderId="46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0" fontId="15" fillId="0" borderId="0" xfId="0" applyFont="1" applyAlignment="1" applyProtection="1">
      <alignment horizontal="center" vertical="center" shrinkToFit="1"/>
      <protection/>
    </xf>
    <xf numFmtId="0" fontId="6" fillId="46" borderId="11" xfId="0" applyFont="1" applyFill="1" applyBorder="1" applyAlignment="1" applyProtection="1">
      <alignment vertical="center" shrinkToFit="1"/>
      <protection/>
    </xf>
    <xf numFmtId="0" fontId="6" fillId="46" borderId="45" xfId="0" applyFont="1" applyFill="1" applyBorder="1" applyAlignment="1" applyProtection="1">
      <alignment vertical="center" shrinkToFit="1"/>
      <protection/>
    </xf>
    <xf numFmtId="0" fontId="6" fillId="46" borderId="46" xfId="0" applyFont="1" applyFill="1" applyBorder="1" applyAlignment="1" applyProtection="1">
      <alignment vertical="center" shrinkToFit="1"/>
      <protection/>
    </xf>
    <xf numFmtId="0" fontId="6" fillId="46" borderId="21" xfId="0" applyFont="1" applyFill="1" applyBorder="1" applyAlignment="1" applyProtection="1">
      <alignment vertical="center" shrinkToFit="1"/>
      <protection/>
    </xf>
    <xf numFmtId="0" fontId="14" fillId="28" borderId="47" xfId="0" applyFont="1" applyFill="1" applyBorder="1" applyAlignment="1" applyProtection="1">
      <alignment horizontal="center" vertical="center" shrinkToFit="1"/>
      <protection locked="0"/>
    </xf>
    <xf numFmtId="0" fontId="14" fillId="28" borderId="48" xfId="0" applyFont="1" applyFill="1" applyBorder="1" applyAlignment="1" applyProtection="1">
      <alignment horizontal="center" vertical="center" shrinkToFit="1"/>
      <protection locked="0"/>
    </xf>
    <xf numFmtId="0" fontId="13" fillId="28" borderId="0" xfId="0" applyFont="1" applyFill="1" applyBorder="1" applyAlignment="1" applyProtection="1">
      <alignment horizontal="center" vertical="center" wrapText="1" shrinkToFit="1"/>
      <protection locked="0"/>
    </xf>
    <xf numFmtId="0" fontId="13" fillId="28" borderId="47" xfId="0" applyFont="1" applyFill="1" applyBorder="1" applyAlignment="1" applyProtection="1">
      <alignment horizontal="center" vertical="center" shrinkToFit="1"/>
      <protection locked="0"/>
    </xf>
    <xf numFmtId="0" fontId="13" fillId="28" borderId="43" xfId="0" applyFont="1" applyFill="1" applyBorder="1" applyAlignment="1" applyProtection="1">
      <alignment horizontal="center" vertical="center" shrinkToFit="1"/>
      <protection locked="0"/>
    </xf>
    <xf numFmtId="0" fontId="13" fillId="28" borderId="42" xfId="0" applyFont="1" applyFill="1" applyBorder="1" applyAlignment="1" applyProtection="1">
      <alignment horizontal="center" vertical="center" shrinkToFit="1"/>
      <protection locked="0"/>
    </xf>
    <xf numFmtId="0" fontId="24" fillId="52" borderId="16" xfId="70" applyFont="1" applyFill="1" applyBorder="1" applyAlignment="1" applyProtection="1">
      <alignment horizontal="center" vertical="center" shrinkToFit="1"/>
      <protection/>
    </xf>
    <xf numFmtId="0" fontId="24" fillId="52" borderId="20" xfId="70" applyFont="1" applyFill="1" applyBorder="1" applyAlignment="1" applyProtection="1">
      <alignment horizontal="center" vertical="center" shrinkToFit="1"/>
      <protection/>
    </xf>
    <xf numFmtId="0" fontId="24" fillId="36" borderId="16" xfId="70" applyFont="1" applyFill="1" applyBorder="1" applyAlignment="1" applyProtection="1">
      <alignment horizontal="center" vertical="center" shrinkToFit="1"/>
      <protection/>
    </xf>
    <xf numFmtId="0" fontId="24" fillId="53" borderId="15" xfId="70" applyFont="1" applyFill="1" applyBorder="1" applyAlignment="1" applyProtection="1">
      <alignment horizontal="center" vertical="center" shrinkToFit="1"/>
      <protection/>
    </xf>
    <xf numFmtId="0" fontId="24" fillId="53" borderId="19" xfId="70" applyFont="1" applyFill="1" applyBorder="1" applyAlignment="1" applyProtection="1">
      <alignment horizontal="center" vertical="center" shrinkToFit="1"/>
      <protection/>
    </xf>
    <xf numFmtId="0" fontId="24" fillId="53" borderId="17" xfId="70" applyFont="1" applyFill="1" applyBorder="1" applyAlignment="1" applyProtection="1">
      <alignment horizontal="center" vertical="center" shrinkToFit="1"/>
      <protection/>
    </xf>
    <xf numFmtId="0" fontId="24" fillId="53" borderId="20" xfId="70" applyFont="1" applyFill="1" applyBorder="1" applyAlignment="1" applyProtection="1">
      <alignment horizontal="center" vertical="center" shrinkToFit="1"/>
      <protection/>
    </xf>
    <xf numFmtId="0" fontId="24" fillId="53" borderId="22" xfId="70" applyFont="1" applyFill="1" applyBorder="1" applyAlignment="1" applyProtection="1">
      <alignment horizontal="center" vertical="center" shrinkToFit="1"/>
      <protection/>
    </xf>
    <xf numFmtId="0" fontId="24" fillId="38" borderId="11" xfId="70" applyFont="1" applyFill="1" applyBorder="1" applyAlignment="1" applyProtection="1">
      <alignment horizontal="center" vertical="center" shrinkToFit="1"/>
      <protection/>
    </xf>
    <xf numFmtId="0" fontId="24" fillId="38" borderId="21" xfId="70" applyFont="1" applyFill="1" applyBorder="1" applyAlignment="1" applyProtection="1">
      <alignment horizontal="center" vertical="center" shrinkToFit="1"/>
      <protection/>
    </xf>
    <xf numFmtId="0" fontId="24" fillId="38" borderId="14" xfId="70" applyFont="1" applyFill="1" applyBorder="1" applyAlignment="1" applyProtection="1">
      <alignment horizontal="center" vertical="center" shrinkToFit="1"/>
      <protection/>
    </xf>
    <xf numFmtId="0" fontId="24" fillId="38" borderId="26" xfId="70" applyFont="1" applyFill="1" applyBorder="1" applyAlignment="1" applyProtection="1">
      <alignment horizontal="center" vertical="center" shrinkToFit="1"/>
      <protection/>
    </xf>
    <xf numFmtId="0" fontId="24" fillId="40" borderId="16" xfId="70" applyFont="1" applyFill="1" applyBorder="1" applyAlignment="1" applyProtection="1">
      <alignment horizontal="center" vertical="center" wrapText="1"/>
      <protection/>
    </xf>
    <xf numFmtId="0" fontId="24" fillId="40" borderId="20" xfId="70" applyFont="1" applyFill="1" applyBorder="1" applyAlignment="1" applyProtection="1">
      <alignment horizontal="center" vertical="center" wrapText="1"/>
      <protection/>
    </xf>
    <xf numFmtId="0" fontId="24" fillId="40" borderId="16" xfId="70" applyFont="1" applyFill="1" applyBorder="1" applyAlignment="1" applyProtection="1">
      <alignment horizontal="center" vertical="center" shrinkToFit="1"/>
      <protection/>
    </xf>
    <xf numFmtId="0" fontId="24" fillId="40" borderId="20" xfId="70" applyFont="1" applyFill="1" applyBorder="1" applyAlignment="1" applyProtection="1">
      <alignment horizontal="center" vertical="center" shrinkToFit="1"/>
      <protection/>
    </xf>
    <xf numFmtId="0" fontId="24" fillId="36" borderId="20" xfId="70" applyFont="1" applyFill="1" applyBorder="1" applyAlignment="1" applyProtection="1">
      <alignment horizontal="center" vertical="center" shrinkToFit="1"/>
      <protection/>
    </xf>
    <xf numFmtId="0" fontId="24" fillId="39" borderId="10" xfId="70" applyFont="1" applyFill="1" applyBorder="1" applyAlignment="1" applyProtection="1">
      <alignment horizontal="center" vertical="center" shrinkToFit="1"/>
      <protection/>
    </xf>
    <xf numFmtId="0" fontId="24" fillId="39" borderId="11" xfId="70" applyFont="1" applyFill="1" applyBorder="1" applyAlignment="1" applyProtection="1">
      <alignment horizontal="center" vertical="center" shrinkToFit="1"/>
      <protection/>
    </xf>
    <xf numFmtId="0" fontId="24" fillId="39" borderId="21" xfId="70" applyFont="1" applyFill="1" applyBorder="1" applyAlignment="1" applyProtection="1">
      <alignment horizontal="center" vertical="center" shrinkToFit="1"/>
      <protection/>
    </xf>
    <xf numFmtId="0" fontId="24" fillId="39" borderId="25" xfId="70" applyFont="1" applyFill="1" applyBorder="1" applyAlignment="1" applyProtection="1">
      <alignment horizontal="center" vertical="center" shrinkToFit="1"/>
      <protection/>
    </xf>
    <xf numFmtId="0" fontId="24" fillId="39" borderId="14" xfId="70" applyFont="1" applyFill="1" applyBorder="1" applyAlignment="1" applyProtection="1">
      <alignment horizontal="center" vertical="center" shrinkToFit="1"/>
      <protection/>
    </xf>
    <xf numFmtId="0" fontId="24" fillId="39" borderId="26" xfId="70" applyFont="1" applyFill="1" applyBorder="1" applyAlignment="1" applyProtection="1">
      <alignment horizontal="center" vertical="center" shrinkToFit="1"/>
      <protection/>
    </xf>
    <xf numFmtId="0" fontId="24" fillId="36" borderId="18" xfId="70" applyFont="1" applyFill="1" applyBorder="1" applyAlignment="1" applyProtection="1">
      <alignment horizontal="center" vertical="center" shrinkToFit="1"/>
      <protection/>
    </xf>
    <xf numFmtId="188" fontId="24" fillId="36" borderId="16" xfId="70" applyNumberFormat="1" applyFont="1" applyFill="1" applyBorder="1" applyAlignment="1" applyProtection="1">
      <alignment horizontal="center" vertical="center" shrinkToFit="1"/>
      <protection/>
    </xf>
    <xf numFmtId="188" fontId="24" fillId="36" borderId="20" xfId="70" applyNumberFormat="1" applyFont="1" applyFill="1" applyBorder="1" applyAlignment="1" applyProtection="1">
      <alignment horizontal="center" vertical="center" shrinkToFit="1"/>
      <protection/>
    </xf>
    <xf numFmtId="0" fontId="24" fillId="35" borderId="20" xfId="70" applyFont="1" applyFill="1" applyBorder="1" applyAlignment="1" applyProtection="1">
      <alignment horizontal="center" vertical="center" shrinkToFit="1"/>
      <protection/>
    </xf>
    <xf numFmtId="0" fontId="24" fillId="35" borderId="22" xfId="70" applyFont="1" applyFill="1" applyBorder="1" applyAlignment="1" applyProtection="1">
      <alignment horizontal="center" vertical="center" shrinkToFit="1"/>
      <protection/>
    </xf>
    <xf numFmtId="0" fontId="24" fillId="36" borderId="15" xfId="70" applyFont="1" applyFill="1" applyBorder="1" applyAlignment="1" applyProtection="1">
      <alignment horizontal="center" vertical="center" shrinkToFit="1"/>
      <protection/>
    </xf>
    <xf numFmtId="0" fontId="24" fillId="36" borderId="19" xfId="70" applyFont="1" applyFill="1" applyBorder="1" applyAlignment="1" applyProtection="1">
      <alignment horizontal="center" vertical="center" shrinkToFit="1"/>
      <protection/>
    </xf>
    <xf numFmtId="0" fontId="24" fillId="36" borderId="17" xfId="70" applyFont="1" applyFill="1" applyBorder="1" applyAlignment="1" applyProtection="1">
      <alignment horizontal="center" vertical="center" shrinkToFit="1"/>
      <protection/>
    </xf>
    <xf numFmtId="0" fontId="24" fillId="41" borderId="16" xfId="70" applyFont="1" applyFill="1" applyBorder="1" applyAlignment="1" applyProtection="1">
      <alignment horizontal="center" vertical="center" shrinkToFit="1"/>
      <protection/>
    </xf>
    <xf numFmtId="0" fontId="24" fillId="41" borderId="20" xfId="70" applyFont="1" applyFill="1" applyBorder="1" applyAlignment="1" applyProtection="1">
      <alignment horizontal="center" vertical="center" shrinkToFit="1"/>
      <protection/>
    </xf>
    <xf numFmtId="41" fontId="25" fillId="42" borderId="20" xfId="54" applyNumberFormat="1" applyFont="1" applyFill="1" applyBorder="1" applyAlignment="1" applyProtection="1">
      <alignment horizontal="center" vertical="center" wrapText="1"/>
      <protection/>
    </xf>
    <xf numFmtId="41" fontId="25" fillId="42" borderId="22" xfId="54" applyNumberFormat="1" applyFont="1" applyFill="1" applyBorder="1" applyAlignment="1" applyProtection="1">
      <alignment horizontal="center" vertical="center" wrapText="1"/>
      <protection/>
    </xf>
    <xf numFmtId="0" fontId="24" fillId="43" borderId="10" xfId="70" applyFont="1" applyFill="1" applyBorder="1" applyAlignment="1" applyProtection="1">
      <alignment horizontal="center" vertical="center" shrinkToFit="1"/>
      <protection/>
    </xf>
    <xf numFmtId="0" fontId="24" fillId="43" borderId="11" xfId="70" applyFont="1" applyFill="1" applyBorder="1" applyAlignment="1" applyProtection="1">
      <alignment horizontal="center" vertical="center" shrinkToFit="1"/>
      <protection/>
    </xf>
    <xf numFmtId="0" fontId="24" fillId="43" borderId="21" xfId="70" applyFont="1" applyFill="1" applyBorder="1" applyAlignment="1" applyProtection="1">
      <alignment horizontal="center" vertical="center" shrinkToFit="1"/>
      <protection/>
    </xf>
    <xf numFmtId="0" fontId="24" fillId="43" borderId="25" xfId="70" applyFont="1" applyFill="1" applyBorder="1" applyAlignment="1" applyProtection="1">
      <alignment horizontal="center" vertical="center" shrinkToFit="1"/>
      <protection/>
    </xf>
    <xf numFmtId="0" fontId="24" fillId="43" borderId="14" xfId="70" applyFont="1" applyFill="1" applyBorder="1" applyAlignment="1" applyProtection="1">
      <alignment horizontal="center" vertical="center" shrinkToFit="1"/>
      <protection/>
    </xf>
    <xf numFmtId="0" fontId="24" fillId="43" borderId="26" xfId="70" applyFont="1" applyFill="1" applyBorder="1" applyAlignment="1" applyProtection="1">
      <alignment horizontal="center" vertical="center" shrinkToFit="1"/>
      <protection/>
    </xf>
    <xf numFmtId="0" fontId="24" fillId="42" borderId="15" xfId="70" applyFont="1" applyFill="1" applyBorder="1" applyAlignment="1" applyProtection="1">
      <alignment horizontal="center" vertical="center" shrinkToFit="1"/>
      <protection/>
    </xf>
    <xf numFmtId="0" fontId="24" fillId="42" borderId="19" xfId="70" applyFont="1" applyFill="1" applyBorder="1" applyAlignment="1" applyProtection="1">
      <alignment horizontal="center" vertical="center" shrinkToFit="1"/>
      <protection/>
    </xf>
    <xf numFmtId="0" fontId="24" fillId="42" borderId="17" xfId="70" applyFont="1" applyFill="1" applyBorder="1" applyAlignment="1" applyProtection="1">
      <alignment horizontal="center" vertical="center" shrinkToFi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[0.00] 3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3 2" xfId="68"/>
    <cellStyle name="標準 4" xfId="69"/>
    <cellStyle name="標準 4 2" xfId="70"/>
    <cellStyle name="標準 5" xfId="71"/>
    <cellStyle name="標準 6 2" xfId="72"/>
    <cellStyle name="標準 6 2 2" xfId="73"/>
    <cellStyle name="標準_2006年10月生申請_proposers list2" xfId="74"/>
    <cellStyle name="標準_Sheet1" xfId="75"/>
    <cellStyle name="標準_Sheet1_1" xfId="76"/>
    <cellStyle name="Followed Hyperlink" xfId="77"/>
    <cellStyle name="良い" xfId="78"/>
  </cellStyles>
  <dxfs count="3">
    <dxf>
      <fill>
        <patternFill>
          <bgColor indexed="13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95250</xdr:colOff>
      <xdr:row>4</xdr:row>
      <xdr:rowOff>57150</xdr:rowOff>
    </xdr:from>
    <xdr:to>
      <xdr:col>35</xdr:col>
      <xdr:colOff>95250</xdr:colOff>
      <xdr:row>12</xdr:row>
      <xdr:rowOff>66675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895975" y="790575"/>
          <a:ext cx="12001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ｃｍ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ｃｍ）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send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photo data by email</a:t>
          </a:r>
        </a:p>
      </xdr:txBody>
    </xdr:sp>
    <xdr:clientData/>
  </xdr:twoCellAnchor>
  <xdr:twoCellAnchor editAs="oneCell">
    <xdr:from>
      <xdr:col>1</xdr:col>
      <xdr:colOff>180975</xdr:colOff>
      <xdr:row>0</xdr:row>
      <xdr:rowOff>9525</xdr:rowOff>
    </xdr:from>
    <xdr:to>
      <xdr:col>5</xdr:col>
      <xdr:colOff>66675</xdr:colOff>
      <xdr:row>3</xdr:row>
      <xdr:rowOff>38100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showGridLines="0" tabSelected="1" view="pageBreakPreview" zoomScale="120" zoomScaleSheetLayoutView="120" workbookViewId="0" topLeftCell="A1">
      <selection activeCell="F20" sqref="F20:Q21"/>
    </sheetView>
  </sheetViews>
  <sheetFormatPr defaultColWidth="2.625" defaultRowHeight="10.5" customHeight="1"/>
  <cols>
    <col min="1" max="16384" width="2.625" style="3" customWidth="1"/>
  </cols>
  <sheetData>
    <row r="1" spans="1:35" ht="29.25" customHeight="1">
      <c r="A1" s="2"/>
      <c r="B1" s="2"/>
      <c r="C1" s="2"/>
      <c r="D1" s="2"/>
      <c r="E1" s="2"/>
      <c r="F1" s="346" t="s">
        <v>324</v>
      </c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</row>
    <row r="2" spans="1:31" ht="11.25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U2" s="167" t="s">
        <v>16</v>
      </c>
      <c r="V2" s="6" t="s">
        <v>326</v>
      </c>
      <c r="W2" s="7"/>
      <c r="X2" s="7"/>
      <c r="Y2" s="7"/>
      <c r="Z2" s="7"/>
      <c r="AA2" s="7"/>
      <c r="AB2" s="1" t="s">
        <v>16</v>
      </c>
      <c r="AC2" s="6" t="s">
        <v>323</v>
      </c>
      <c r="AE2" s="7"/>
    </row>
    <row r="3" spans="1:36" ht="11.25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U3" s="168" t="s">
        <v>16</v>
      </c>
      <c r="V3" s="6" t="s">
        <v>325</v>
      </c>
      <c r="W3" s="7"/>
      <c r="X3" s="7"/>
      <c r="Y3" s="7"/>
      <c r="Z3" s="7"/>
      <c r="AA3" s="7"/>
      <c r="AB3" s="1" t="s">
        <v>16</v>
      </c>
      <c r="AC3" s="6" t="s">
        <v>332</v>
      </c>
      <c r="AE3" s="7"/>
      <c r="AF3" s="170"/>
      <c r="AG3" s="170"/>
      <c r="AH3" s="170"/>
      <c r="AI3" s="170"/>
      <c r="AJ3" s="169" t="s">
        <v>9</v>
      </c>
    </row>
    <row r="4" spans="1:31" ht="6" customHeight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/>
      <c r="T4" s="7"/>
      <c r="U4" s="34" t="str">
        <f>IF(COUNTIF(U2:U3,"■")+COUNTIF(AB2:AB3,"■")&lt;&gt;1,"ERROR",FIND("■",U2&amp;AB2&amp;U3&amp;AB3))</f>
        <v>ERROR</v>
      </c>
      <c r="V4" s="7"/>
      <c r="W4" s="7"/>
      <c r="X4" s="7"/>
      <c r="Y4" s="7"/>
      <c r="Z4" s="7"/>
      <c r="AA4" s="7"/>
      <c r="AE4" s="7"/>
    </row>
    <row r="5" spans="1:33" s="5" customFormat="1" ht="12" customHeight="1">
      <c r="A5" s="189" t="s">
        <v>328</v>
      </c>
      <c r="B5" s="190"/>
      <c r="C5" s="190"/>
      <c r="D5" s="190"/>
      <c r="E5" s="191"/>
      <c r="F5" s="347" t="s">
        <v>77</v>
      </c>
      <c r="G5" s="347"/>
      <c r="H5" s="347"/>
      <c r="I5" s="347"/>
      <c r="J5" s="347"/>
      <c r="K5" s="347"/>
      <c r="L5" s="347"/>
      <c r="M5" s="347"/>
      <c r="N5" s="347"/>
      <c r="O5" s="348"/>
      <c r="P5" s="349" t="s">
        <v>78</v>
      </c>
      <c r="Q5" s="347"/>
      <c r="R5" s="347"/>
      <c r="S5" s="347"/>
      <c r="T5" s="347"/>
      <c r="U5" s="347"/>
      <c r="V5" s="347"/>
      <c r="W5" s="347"/>
      <c r="X5" s="347"/>
      <c r="Y5" s="347"/>
      <c r="Z5" s="350"/>
      <c r="AA5" s="8" t="s">
        <v>31</v>
      </c>
      <c r="AB5" s="9"/>
      <c r="AC5" s="9"/>
      <c r="AD5" s="10"/>
      <c r="AE5" s="11"/>
      <c r="AF5" s="11"/>
      <c r="AG5" s="11"/>
    </row>
    <row r="6" spans="1:33" s="5" customFormat="1" ht="10.5" customHeight="1">
      <c r="A6" s="338"/>
      <c r="B6" s="339"/>
      <c r="C6" s="339"/>
      <c r="D6" s="339"/>
      <c r="E6" s="340"/>
      <c r="F6" s="333" t="s">
        <v>314</v>
      </c>
      <c r="G6" s="333"/>
      <c r="H6" s="333"/>
      <c r="I6" s="333"/>
      <c r="J6" s="333"/>
      <c r="K6" s="333"/>
      <c r="L6" s="333"/>
      <c r="M6" s="333"/>
      <c r="N6" s="333"/>
      <c r="O6" s="351"/>
      <c r="P6" s="332"/>
      <c r="Q6" s="333"/>
      <c r="R6" s="333"/>
      <c r="S6" s="333"/>
      <c r="T6" s="333"/>
      <c r="U6" s="333"/>
      <c r="V6" s="333"/>
      <c r="W6" s="333"/>
      <c r="X6" s="333"/>
      <c r="Y6" s="333"/>
      <c r="Z6" s="334"/>
      <c r="AA6" s="299" t="s">
        <v>16</v>
      </c>
      <c r="AB6" s="284" t="s">
        <v>21</v>
      </c>
      <c r="AC6" s="289"/>
      <c r="AD6" s="10"/>
      <c r="AE6" s="11"/>
      <c r="AF6" s="11"/>
      <c r="AG6" s="11"/>
    </row>
    <row r="7" spans="1:33" s="5" customFormat="1" ht="12" customHeight="1">
      <c r="A7" s="192"/>
      <c r="B7" s="193"/>
      <c r="C7" s="193"/>
      <c r="D7" s="193"/>
      <c r="E7" s="194"/>
      <c r="F7" s="336"/>
      <c r="G7" s="336"/>
      <c r="H7" s="336"/>
      <c r="I7" s="336"/>
      <c r="J7" s="336"/>
      <c r="K7" s="336"/>
      <c r="L7" s="336"/>
      <c r="M7" s="336"/>
      <c r="N7" s="336"/>
      <c r="O7" s="352"/>
      <c r="P7" s="335"/>
      <c r="Q7" s="336"/>
      <c r="R7" s="336"/>
      <c r="S7" s="336"/>
      <c r="T7" s="336"/>
      <c r="U7" s="336"/>
      <c r="V7" s="336"/>
      <c r="W7" s="336"/>
      <c r="X7" s="336"/>
      <c r="Y7" s="336"/>
      <c r="Z7" s="337"/>
      <c r="AA7" s="299"/>
      <c r="AB7" s="284"/>
      <c r="AC7" s="289"/>
      <c r="AD7" s="12"/>
      <c r="AE7" s="11"/>
      <c r="AF7" s="11"/>
      <c r="AG7" s="11"/>
    </row>
    <row r="8" spans="1:33" s="5" customFormat="1" ht="9" customHeight="1">
      <c r="A8" s="189" t="s">
        <v>20</v>
      </c>
      <c r="B8" s="190"/>
      <c r="C8" s="190"/>
      <c r="D8" s="190"/>
      <c r="E8" s="191"/>
      <c r="F8" s="341" t="s">
        <v>79</v>
      </c>
      <c r="G8" s="342"/>
      <c r="H8" s="342"/>
      <c r="I8" s="342"/>
      <c r="J8" s="342"/>
      <c r="K8" s="342"/>
      <c r="L8" s="342"/>
      <c r="M8" s="342"/>
      <c r="N8" s="342"/>
      <c r="O8" s="343"/>
      <c r="P8" s="344" t="s">
        <v>80</v>
      </c>
      <c r="Q8" s="342"/>
      <c r="R8" s="342"/>
      <c r="S8" s="342"/>
      <c r="T8" s="342"/>
      <c r="U8" s="342"/>
      <c r="V8" s="342"/>
      <c r="W8" s="342"/>
      <c r="X8" s="342"/>
      <c r="Y8" s="342"/>
      <c r="Z8" s="345"/>
      <c r="AA8" s="299" t="s">
        <v>16</v>
      </c>
      <c r="AB8" s="284" t="s">
        <v>24</v>
      </c>
      <c r="AC8" s="289"/>
      <c r="AD8" s="12"/>
      <c r="AE8" s="11"/>
      <c r="AF8" s="11"/>
      <c r="AG8" s="11"/>
    </row>
    <row r="9" spans="1:33" s="5" customFormat="1" ht="17.25" customHeight="1">
      <c r="A9" s="192"/>
      <c r="B9" s="193"/>
      <c r="C9" s="193"/>
      <c r="D9" s="193"/>
      <c r="E9" s="194"/>
      <c r="F9" s="353"/>
      <c r="G9" s="272"/>
      <c r="H9" s="272"/>
      <c r="I9" s="272"/>
      <c r="J9" s="272"/>
      <c r="K9" s="272"/>
      <c r="L9" s="272"/>
      <c r="M9" s="272"/>
      <c r="N9" s="272"/>
      <c r="O9" s="354"/>
      <c r="P9" s="355"/>
      <c r="Q9" s="272"/>
      <c r="R9" s="272"/>
      <c r="S9" s="272"/>
      <c r="T9" s="272"/>
      <c r="U9" s="272"/>
      <c r="V9" s="272"/>
      <c r="W9" s="272"/>
      <c r="X9" s="272"/>
      <c r="Y9" s="272"/>
      <c r="Z9" s="356"/>
      <c r="AA9" s="300"/>
      <c r="AB9" s="285"/>
      <c r="AC9" s="297"/>
      <c r="AD9" s="12"/>
      <c r="AE9" s="11"/>
      <c r="AF9" s="11"/>
      <c r="AG9" s="11"/>
    </row>
    <row r="10" spans="1:33" s="5" customFormat="1" ht="11.25" customHeight="1">
      <c r="A10" s="189" t="s">
        <v>22</v>
      </c>
      <c r="B10" s="190"/>
      <c r="C10" s="190"/>
      <c r="D10" s="190"/>
      <c r="E10" s="191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189" t="s">
        <v>23</v>
      </c>
      <c r="Q10" s="190"/>
      <c r="R10" s="283"/>
      <c r="S10" s="255"/>
      <c r="T10" s="277"/>
      <c r="U10" s="274"/>
      <c r="V10" s="274"/>
      <c r="W10" s="274"/>
      <c r="X10" s="274"/>
      <c r="Y10" s="274"/>
      <c r="Z10" s="274"/>
      <c r="AA10" s="274"/>
      <c r="AB10" s="274"/>
      <c r="AC10" s="278"/>
      <c r="AD10" s="12"/>
      <c r="AE10" s="11"/>
      <c r="AF10" s="11"/>
      <c r="AG10" s="11"/>
    </row>
    <row r="11" spans="1:33" s="5" customFormat="1" ht="11.25" customHeight="1">
      <c r="A11" s="192"/>
      <c r="B11" s="193"/>
      <c r="C11" s="193"/>
      <c r="D11" s="193"/>
      <c r="E11" s="194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330"/>
      <c r="Q11" s="256"/>
      <c r="R11" s="256"/>
      <c r="S11" s="257"/>
      <c r="T11" s="279"/>
      <c r="U11" s="273"/>
      <c r="V11" s="273"/>
      <c r="W11" s="273"/>
      <c r="X11" s="273"/>
      <c r="Y11" s="273"/>
      <c r="Z11" s="273"/>
      <c r="AA11" s="273"/>
      <c r="AB11" s="273"/>
      <c r="AC11" s="280"/>
      <c r="AD11" s="12"/>
      <c r="AE11" s="11"/>
      <c r="AF11" s="11"/>
      <c r="AG11" s="11"/>
    </row>
    <row r="12" spans="1:33" s="5" customFormat="1" ht="11.25" customHeight="1">
      <c r="A12" s="189" t="s">
        <v>30</v>
      </c>
      <c r="B12" s="283"/>
      <c r="C12" s="283"/>
      <c r="D12" s="283"/>
      <c r="E12" s="255"/>
      <c r="F12" s="277"/>
      <c r="G12" s="274"/>
      <c r="H12" s="274"/>
      <c r="I12" s="274"/>
      <c r="J12" s="190" t="s">
        <v>32</v>
      </c>
      <c r="K12" s="283"/>
      <c r="L12" s="274"/>
      <c r="M12" s="274"/>
      <c r="N12" s="190" t="s">
        <v>26</v>
      </c>
      <c r="O12" s="283"/>
      <c r="P12" s="274"/>
      <c r="Q12" s="274"/>
      <c r="R12" s="190" t="s">
        <v>27</v>
      </c>
      <c r="S12" s="255"/>
      <c r="T12" s="189" t="s">
        <v>25</v>
      </c>
      <c r="U12" s="283"/>
      <c r="V12" s="283"/>
      <c r="W12" s="255"/>
      <c r="X12" s="298" t="s">
        <v>16</v>
      </c>
      <c r="Y12" s="301" t="s">
        <v>28</v>
      </c>
      <c r="Z12" s="302"/>
      <c r="AA12" s="286" t="s">
        <v>16</v>
      </c>
      <c r="AB12" s="287" t="s">
        <v>29</v>
      </c>
      <c r="AC12" s="288"/>
      <c r="AD12" s="12"/>
      <c r="AE12" s="11"/>
      <c r="AF12" s="11"/>
      <c r="AG12" s="11"/>
    </row>
    <row r="13" spans="1:33" s="5" customFormat="1" ht="11.25" customHeight="1">
      <c r="A13" s="330"/>
      <c r="B13" s="256"/>
      <c r="C13" s="256"/>
      <c r="D13" s="256"/>
      <c r="E13" s="257"/>
      <c r="F13" s="279"/>
      <c r="G13" s="273"/>
      <c r="H13" s="273"/>
      <c r="I13" s="273"/>
      <c r="J13" s="256"/>
      <c r="K13" s="256"/>
      <c r="L13" s="273"/>
      <c r="M13" s="273"/>
      <c r="N13" s="256"/>
      <c r="O13" s="256"/>
      <c r="P13" s="273"/>
      <c r="Q13" s="273"/>
      <c r="R13" s="256"/>
      <c r="S13" s="257"/>
      <c r="T13" s="330"/>
      <c r="U13" s="256"/>
      <c r="V13" s="256"/>
      <c r="W13" s="257"/>
      <c r="X13" s="300"/>
      <c r="Y13" s="303"/>
      <c r="Z13" s="303"/>
      <c r="AA13" s="282"/>
      <c r="AB13" s="285"/>
      <c r="AC13" s="289"/>
      <c r="AD13" s="12"/>
      <c r="AE13" s="11"/>
      <c r="AF13" s="11"/>
      <c r="AG13" s="11"/>
    </row>
    <row r="14" spans="1:36" s="5" customFormat="1" ht="9.75" customHeight="1">
      <c r="A14" s="189" t="s">
        <v>59</v>
      </c>
      <c r="B14" s="283"/>
      <c r="C14" s="283"/>
      <c r="D14" s="283"/>
      <c r="E14" s="255"/>
      <c r="F14" s="291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3"/>
      <c r="Z14" s="189" t="s">
        <v>66</v>
      </c>
      <c r="AA14" s="190"/>
      <c r="AB14" s="190"/>
      <c r="AC14" s="191"/>
      <c r="AD14" s="195"/>
      <c r="AE14" s="261"/>
      <c r="AF14" s="261"/>
      <c r="AG14" s="261"/>
      <c r="AH14" s="261"/>
      <c r="AI14" s="261"/>
      <c r="AJ14" s="262"/>
    </row>
    <row r="15" spans="1:36" s="5" customFormat="1" ht="9.75" customHeight="1">
      <c r="A15" s="330"/>
      <c r="B15" s="256"/>
      <c r="C15" s="256"/>
      <c r="D15" s="256"/>
      <c r="E15" s="257"/>
      <c r="F15" s="294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6"/>
      <c r="Z15" s="192"/>
      <c r="AA15" s="193"/>
      <c r="AB15" s="193"/>
      <c r="AC15" s="194"/>
      <c r="AD15" s="263"/>
      <c r="AE15" s="264"/>
      <c r="AF15" s="264"/>
      <c r="AG15" s="264"/>
      <c r="AH15" s="264"/>
      <c r="AI15" s="264"/>
      <c r="AJ15" s="265"/>
    </row>
    <row r="16" spans="1:36" s="5" customFormat="1" ht="9.75" customHeight="1">
      <c r="A16" s="189" t="s">
        <v>60</v>
      </c>
      <c r="B16" s="283"/>
      <c r="C16" s="283"/>
      <c r="D16" s="283"/>
      <c r="E16" s="255"/>
      <c r="F16" s="291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3"/>
      <c r="Z16" s="189" t="s">
        <v>67</v>
      </c>
      <c r="AA16" s="190"/>
      <c r="AB16" s="190"/>
      <c r="AC16" s="191"/>
      <c r="AD16" s="195"/>
      <c r="AE16" s="261"/>
      <c r="AF16" s="261"/>
      <c r="AG16" s="261"/>
      <c r="AH16" s="261"/>
      <c r="AI16" s="261"/>
      <c r="AJ16" s="262"/>
    </row>
    <row r="17" spans="1:36" s="5" customFormat="1" ht="9.75" customHeight="1">
      <c r="A17" s="330"/>
      <c r="B17" s="256"/>
      <c r="C17" s="256"/>
      <c r="D17" s="256"/>
      <c r="E17" s="257"/>
      <c r="F17" s="294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6"/>
      <c r="Z17" s="192"/>
      <c r="AA17" s="193"/>
      <c r="AB17" s="193"/>
      <c r="AC17" s="194"/>
      <c r="AD17" s="263"/>
      <c r="AE17" s="264"/>
      <c r="AF17" s="264"/>
      <c r="AG17" s="264"/>
      <c r="AH17" s="264"/>
      <c r="AI17" s="264"/>
      <c r="AJ17" s="265"/>
    </row>
    <row r="18" spans="1:36" s="5" customFormat="1" ht="11.25" customHeight="1">
      <c r="A18" s="189" t="s">
        <v>55</v>
      </c>
      <c r="B18" s="190"/>
      <c r="C18" s="190"/>
      <c r="D18" s="190"/>
      <c r="E18" s="191"/>
      <c r="F18" s="298" t="s">
        <v>16</v>
      </c>
      <c r="G18" s="287" t="s">
        <v>38</v>
      </c>
      <c r="H18" s="287"/>
      <c r="I18" s="287"/>
      <c r="J18" s="287"/>
      <c r="K18" s="287"/>
      <c r="L18" s="287"/>
      <c r="M18" s="286" t="s">
        <v>16</v>
      </c>
      <c r="N18" s="287" t="s">
        <v>37</v>
      </c>
      <c r="O18" s="287"/>
      <c r="P18" s="287"/>
      <c r="Q18" s="287"/>
      <c r="R18" s="287"/>
      <c r="S18" s="287"/>
      <c r="T18" s="286" t="s">
        <v>16</v>
      </c>
      <c r="U18" s="287" t="s">
        <v>36</v>
      </c>
      <c r="V18" s="287"/>
      <c r="W18" s="287"/>
      <c r="X18" s="287"/>
      <c r="Y18" s="287"/>
      <c r="Z18" s="287"/>
      <c r="AA18" s="286" t="s">
        <v>16</v>
      </c>
      <c r="AB18" s="287" t="s">
        <v>63</v>
      </c>
      <c r="AC18" s="287"/>
      <c r="AD18" s="287"/>
      <c r="AE18" s="287"/>
      <c r="AF18" s="287"/>
      <c r="AG18" s="287"/>
      <c r="AH18" s="287"/>
      <c r="AI18" s="287"/>
      <c r="AJ18" s="288"/>
    </row>
    <row r="19" spans="1:36" s="5" customFormat="1" ht="11.25" customHeight="1">
      <c r="A19" s="192"/>
      <c r="B19" s="193"/>
      <c r="C19" s="193"/>
      <c r="D19" s="193"/>
      <c r="E19" s="194"/>
      <c r="F19" s="299"/>
      <c r="G19" s="284"/>
      <c r="H19" s="284"/>
      <c r="I19" s="284"/>
      <c r="J19" s="284"/>
      <c r="K19" s="284"/>
      <c r="L19" s="284"/>
      <c r="M19" s="281"/>
      <c r="N19" s="284"/>
      <c r="O19" s="284"/>
      <c r="P19" s="284"/>
      <c r="Q19" s="284"/>
      <c r="R19" s="284"/>
      <c r="S19" s="284"/>
      <c r="T19" s="281"/>
      <c r="U19" s="284"/>
      <c r="V19" s="284"/>
      <c r="W19" s="284"/>
      <c r="X19" s="284"/>
      <c r="Y19" s="284"/>
      <c r="Z19" s="284"/>
      <c r="AA19" s="281"/>
      <c r="AB19" s="284"/>
      <c r="AC19" s="284"/>
      <c r="AD19" s="284"/>
      <c r="AE19" s="284"/>
      <c r="AF19" s="284"/>
      <c r="AG19" s="284"/>
      <c r="AH19" s="284"/>
      <c r="AI19" s="284"/>
      <c r="AJ19" s="289"/>
    </row>
    <row r="20" spans="1:36" s="5" customFormat="1" ht="11.25" customHeight="1">
      <c r="A20" s="189" t="s">
        <v>33</v>
      </c>
      <c r="B20" s="190"/>
      <c r="C20" s="190"/>
      <c r="D20" s="190"/>
      <c r="E20" s="190"/>
      <c r="F20" s="277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190" t="s">
        <v>34</v>
      </c>
      <c r="S20" s="190"/>
      <c r="T20" s="190"/>
      <c r="U20" s="190"/>
      <c r="V20" s="190"/>
      <c r="W20" s="274"/>
      <c r="X20" s="274"/>
      <c r="Y20" s="274"/>
      <c r="Z20" s="274"/>
      <c r="AA20" s="190" t="s">
        <v>32</v>
      </c>
      <c r="AB20" s="283"/>
      <c r="AC20" s="274"/>
      <c r="AD20" s="274"/>
      <c r="AE20" s="190" t="s">
        <v>26</v>
      </c>
      <c r="AF20" s="283"/>
      <c r="AG20" s="274"/>
      <c r="AH20" s="274"/>
      <c r="AI20" s="190" t="s">
        <v>27</v>
      </c>
      <c r="AJ20" s="255"/>
    </row>
    <row r="21" spans="1:36" s="5" customFormat="1" ht="11.25" customHeight="1">
      <c r="A21" s="192"/>
      <c r="B21" s="193"/>
      <c r="C21" s="193"/>
      <c r="D21" s="193"/>
      <c r="E21" s="193"/>
      <c r="F21" s="279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193"/>
      <c r="S21" s="193"/>
      <c r="T21" s="193"/>
      <c r="U21" s="193"/>
      <c r="V21" s="193"/>
      <c r="W21" s="273"/>
      <c r="X21" s="273"/>
      <c r="Y21" s="273"/>
      <c r="Z21" s="273"/>
      <c r="AA21" s="256"/>
      <c r="AB21" s="256"/>
      <c r="AC21" s="273"/>
      <c r="AD21" s="273"/>
      <c r="AE21" s="256"/>
      <c r="AF21" s="256"/>
      <c r="AG21" s="273"/>
      <c r="AH21" s="273"/>
      <c r="AI21" s="256"/>
      <c r="AJ21" s="257"/>
    </row>
    <row r="22" spans="1:36" s="5" customFormat="1" ht="11.25" customHeight="1">
      <c r="A22" s="189" t="s">
        <v>76</v>
      </c>
      <c r="B22" s="190"/>
      <c r="C22" s="190"/>
      <c r="D22" s="190"/>
      <c r="E22" s="190"/>
      <c r="F22" s="277"/>
      <c r="G22" s="274"/>
      <c r="H22" s="274"/>
      <c r="I22" s="274"/>
      <c r="J22" s="190" t="s">
        <v>32</v>
      </c>
      <c r="K22" s="283"/>
      <c r="L22" s="274"/>
      <c r="M22" s="274"/>
      <c r="N22" s="190" t="s">
        <v>26</v>
      </c>
      <c r="O22" s="283"/>
      <c r="P22" s="274"/>
      <c r="Q22" s="274"/>
      <c r="R22" s="190" t="s">
        <v>27</v>
      </c>
      <c r="S22" s="283"/>
      <c r="T22" s="190" t="s">
        <v>321</v>
      </c>
      <c r="U22" s="190"/>
      <c r="V22" s="190"/>
      <c r="W22" s="274"/>
      <c r="X22" s="274"/>
      <c r="Y22" s="274"/>
      <c r="Z22" s="274"/>
      <c r="AA22" s="190" t="s">
        <v>32</v>
      </c>
      <c r="AB22" s="283"/>
      <c r="AC22" s="274"/>
      <c r="AD22" s="274"/>
      <c r="AE22" s="190" t="s">
        <v>26</v>
      </c>
      <c r="AF22" s="283"/>
      <c r="AG22" s="274"/>
      <c r="AH22" s="274"/>
      <c r="AI22" s="190" t="s">
        <v>27</v>
      </c>
      <c r="AJ22" s="255"/>
    </row>
    <row r="23" spans="1:36" s="5" customFormat="1" ht="11.25" customHeight="1">
      <c r="A23" s="192"/>
      <c r="B23" s="193"/>
      <c r="C23" s="193"/>
      <c r="D23" s="193"/>
      <c r="E23" s="193"/>
      <c r="F23" s="279"/>
      <c r="G23" s="273"/>
      <c r="H23" s="273"/>
      <c r="I23" s="273"/>
      <c r="J23" s="256"/>
      <c r="K23" s="256"/>
      <c r="L23" s="273"/>
      <c r="M23" s="273"/>
      <c r="N23" s="256"/>
      <c r="O23" s="256"/>
      <c r="P23" s="273"/>
      <c r="Q23" s="273"/>
      <c r="R23" s="256"/>
      <c r="S23" s="256"/>
      <c r="T23" s="193"/>
      <c r="U23" s="193"/>
      <c r="V23" s="193"/>
      <c r="W23" s="273"/>
      <c r="X23" s="273"/>
      <c r="Y23" s="273"/>
      <c r="Z23" s="273"/>
      <c r="AA23" s="256"/>
      <c r="AB23" s="256"/>
      <c r="AC23" s="273"/>
      <c r="AD23" s="273"/>
      <c r="AE23" s="256"/>
      <c r="AF23" s="256"/>
      <c r="AG23" s="273"/>
      <c r="AH23" s="273"/>
      <c r="AI23" s="256"/>
      <c r="AJ23" s="257"/>
    </row>
    <row r="24" spans="1:34" s="15" customFormat="1" ht="19.5" customHeight="1">
      <c r="A24" s="13" t="s">
        <v>327</v>
      </c>
      <c r="B24" s="14"/>
      <c r="C24" s="14"/>
      <c r="D24" s="14"/>
      <c r="E24" s="14"/>
      <c r="AA24" s="35" t="str">
        <f>IF(COUNTIF(F18:AA18,"■")&lt;&gt;1,"ERROR",FIND("■",F18&amp;M18&amp;T18&amp;AA18))</f>
        <v>ERROR</v>
      </c>
      <c r="AB24" s="35" t="str">
        <f>IF(COUNTIF(F25:AA25,"■")&lt;&gt;1,"ERROR",FIND("■",F25&amp;M25&amp;T25&amp;AA25))</f>
        <v>ERROR</v>
      </c>
      <c r="AC24" s="35" t="str">
        <f>IF(COUNTIF(F27:AD28,"■")+COUNTIF(F29:R30,"■")&lt;&gt;1,"ERROR",FIND("■",F27&amp;L27&amp;R27&amp;X27&amp;AD27&amp;F29&amp;L29&amp;R29))</f>
        <v>ERROR</v>
      </c>
      <c r="AH24" s="16"/>
    </row>
    <row r="25" spans="1:36" s="5" customFormat="1" ht="11.25" customHeight="1">
      <c r="A25" s="203" t="s">
        <v>51</v>
      </c>
      <c r="B25" s="310"/>
      <c r="C25" s="310"/>
      <c r="D25" s="310"/>
      <c r="E25" s="311"/>
      <c r="F25" s="298" t="s">
        <v>16</v>
      </c>
      <c r="G25" s="287" t="s">
        <v>39</v>
      </c>
      <c r="H25" s="287"/>
      <c r="I25" s="287"/>
      <c r="J25" s="287"/>
      <c r="K25" s="287"/>
      <c r="L25" s="287"/>
      <c r="M25" s="286" t="s">
        <v>16</v>
      </c>
      <c r="N25" s="287" t="s">
        <v>40</v>
      </c>
      <c r="O25" s="287"/>
      <c r="P25" s="287"/>
      <c r="Q25" s="287"/>
      <c r="R25" s="287"/>
      <c r="S25" s="287"/>
      <c r="T25" s="286" t="s">
        <v>16</v>
      </c>
      <c r="U25" s="287" t="s">
        <v>41</v>
      </c>
      <c r="V25" s="287"/>
      <c r="W25" s="287"/>
      <c r="X25" s="287"/>
      <c r="Y25" s="287"/>
      <c r="Z25" s="287"/>
      <c r="AA25" s="286" t="s">
        <v>16</v>
      </c>
      <c r="AB25" s="287" t="s">
        <v>65</v>
      </c>
      <c r="AC25" s="287"/>
      <c r="AD25" s="287"/>
      <c r="AE25" s="287"/>
      <c r="AF25" s="287"/>
      <c r="AG25" s="287"/>
      <c r="AH25" s="287"/>
      <c r="AI25" s="287"/>
      <c r="AJ25" s="288"/>
    </row>
    <row r="26" spans="1:36" s="5" customFormat="1" ht="11.25" customHeight="1">
      <c r="A26" s="312"/>
      <c r="B26" s="266"/>
      <c r="C26" s="266"/>
      <c r="D26" s="266"/>
      <c r="E26" s="313"/>
      <c r="F26" s="300"/>
      <c r="G26" s="285"/>
      <c r="H26" s="285"/>
      <c r="I26" s="285"/>
      <c r="J26" s="285"/>
      <c r="K26" s="285"/>
      <c r="L26" s="285"/>
      <c r="M26" s="282"/>
      <c r="N26" s="285"/>
      <c r="O26" s="285"/>
      <c r="P26" s="285"/>
      <c r="Q26" s="285"/>
      <c r="R26" s="285"/>
      <c r="S26" s="285"/>
      <c r="T26" s="282"/>
      <c r="U26" s="285"/>
      <c r="V26" s="285"/>
      <c r="W26" s="285"/>
      <c r="X26" s="285"/>
      <c r="Y26" s="285"/>
      <c r="Z26" s="285"/>
      <c r="AA26" s="282"/>
      <c r="AB26" s="285"/>
      <c r="AC26" s="285"/>
      <c r="AD26" s="285"/>
      <c r="AE26" s="285"/>
      <c r="AF26" s="285"/>
      <c r="AG26" s="285"/>
      <c r="AH26" s="285"/>
      <c r="AI26" s="285"/>
      <c r="AJ26" s="297"/>
    </row>
    <row r="27" spans="1:36" s="5" customFormat="1" ht="11.25" customHeight="1">
      <c r="A27" s="312"/>
      <c r="B27" s="266"/>
      <c r="C27" s="266"/>
      <c r="D27" s="266"/>
      <c r="E27" s="313"/>
      <c r="F27" s="298" t="s">
        <v>16</v>
      </c>
      <c r="G27" s="287" t="s">
        <v>42</v>
      </c>
      <c r="H27" s="287"/>
      <c r="I27" s="287"/>
      <c r="J27" s="287"/>
      <c r="K27" s="287"/>
      <c r="L27" s="286" t="s">
        <v>16</v>
      </c>
      <c r="M27" s="287" t="s">
        <v>43</v>
      </c>
      <c r="N27" s="287"/>
      <c r="O27" s="287"/>
      <c r="P27" s="287"/>
      <c r="Q27" s="287"/>
      <c r="R27" s="286" t="s">
        <v>16</v>
      </c>
      <c r="S27" s="287" t="s">
        <v>44</v>
      </c>
      <c r="T27" s="287"/>
      <c r="U27" s="287"/>
      <c r="V27" s="287"/>
      <c r="W27" s="287"/>
      <c r="X27" s="286" t="s">
        <v>16</v>
      </c>
      <c r="Y27" s="287" t="s">
        <v>45</v>
      </c>
      <c r="Z27" s="287"/>
      <c r="AA27" s="287"/>
      <c r="AB27" s="287"/>
      <c r="AC27" s="287"/>
      <c r="AD27" s="286" t="s">
        <v>16</v>
      </c>
      <c r="AE27" s="287" t="s">
        <v>46</v>
      </c>
      <c r="AF27" s="287"/>
      <c r="AG27" s="287"/>
      <c r="AH27" s="287"/>
      <c r="AI27" s="287"/>
      <c r="AJ27" s="288"/>
    </row>
    <row r="28" spans="1:36" s="5" customFormat="1" ht="11.25" customHeight="1">
      <c r="A28" s="312"/>
      <c r="B28" s="266"/>
      <c r="C28" s="266"/>
      <c r="D28" s="266"/>
      <c r="E28" s="313"/>
      <c r="F28" s="299"/>
      <c r="G28" s="284"/>
      <c r="H28" s="284"/>
      <c r="I28" s="284"/>
      <c r="J28" s="284"/>
      <c r="K28" s="284"/>
      <c r="L28" s="281"/>
      <c r="M28" s="284"/>
      <c r="N28" s="284"/>
      <c r="O28" s="284"/>
      <c r="P28" s="284"/>
      <c r="Q28" s="284"/>
      <c r="R28" s="281"/>
      <c r="S28" s="284"/>
      <c r="T28" s="284"/>
      <c r="U28" s="284"/>
      <c r="V28" s="284"/>
      <c r="W28" s="284"/>
      <c r="X28" s="281"/>
      <c r="Y28" s="284"/>
      <c r="Z28" s="284"/>
      <c r="AA28" s="284"/>
      <c r="AB28" s="284"/>
      <c r="AC28" s="284"/>
      <c r="AD28" s="281"/>
      <c r="AE28" s="284"/>
      <c r="AF28" s="284"/>
      <c r="AG28" s="284"/>
      <c r="AH28" s="284"/>
      <c r="AI28" s="284"/>
      <c r="AJ28" s="289"/>
    </row>
    <row r="29" spans="1:36" s="5" customFormat="1" ht="11.25" customHeight="1">
      <c r="A29" s="312"/>
      <c r="B29" s="266"/>
      <c r="C29" s="266"/>
      <c r="D29" s="266"/>
      <c r="E29" s="313"/>
      <c r="F29" s="299" t="s">
        <v>16</v>
      </c>
      <c r="G29" s="284" t="s">
        <v>47</v>
      </c>
      <c r="H29" s="284"/>
      <c r="I29" s="284"/>
      <c r="J29" s="284"/>
      <c r="K29" s="284"/>
      <c r="L29" s="281" t="s">
        <v>16</v>
      </c>
      <c r="M29" s="284" t="s">
        <v>48</v>
      </c>
      <c r="N29" s="284"/>
      <c r="O29" s="284"/>
      <c r="P29" s="284"/>
      <c r="Q29" s="284"/>
      <c r="R29" s="281" t="s">
        <v>16</v>
      </c>
      <c r="S29" s="284" t="s">
        <v>64</v>
      </c>
      <c r="T29" s="284"/>
      <c r="U29" s="284"/>
      <c r="V29" s="266" t="s">
        <v>61</v>
      </c>
      <c r="W29" s="268" t="s">
        <v>62</v>
      </c>
      <c r="X29" s="268"/>
      <c r="Y29" s="268"/>
      <c r="Z29" s="268"/>
      <c r="AA29" s="270" t="s">
        <v>49</v>
      </c>
      <c r="AB29" s="272"/>
      <c r="AC29" s="272"/>
      <c r="AD29" s="272"/>
      <c r="AE29" s="272"/>
      <c r="AF29" s="272"/>
      <c r="AG29" s="272"/>
      <c r="AH29" s="272"/>
      <c r="AI29" s="272"/>
      <c r="AJ29" s="290" t="s">
        <v>9</v>
      </c>
    </row>
    <row r="30" spans="1:36" s="5" customFormat="1" ht="11.25" customHeight="1">
      <c r="A30" s="314"/>
      <c r="B30" s="267"/>
      <c r="C30" s="267"/>
      <c r="D30" s="267"/>
      <c r="E30" s="315"/>
      <c r="F30" s="300"/>
      <c r="G30" s="285"/>
      <c r="H30" s="285"/>
      <c r="I30" s="285"/>
      <c r="J30" s="285"/>
      <c r="K30" s="285"/>
      <c r="L30" s="282"/>
      <c r="M30" s="285"/>
      <c r="N30" s="285"/>
      <c r="O30" s="285"/>
      <c r="P30" s="285"/>
      <c r="Q30" s="285"/>
      <c r="R30" s="282"/>
      <c r="S30" s="285"/>
      <c r="T30" s="285"/>
      <c r="U30" s="285"/>
      <c r="V30" s="267"/>
      <c r="W30" s="269"/>
      <c r="X30" s="269"/>
      <c r="Y30" s="269"/>
      <c r="Z30" s="269"/>
      <c r="AA30" s="271"/>
      <c r="AB30" s="273"/>
      <c r="AC30" s="273"/>
      <c r="AD30" s="273"/>
      <c r="AE30" s="273"/>
      <c r="AF30" s="273"/>
      <c r="AG30" s="273"/>
      <c r="AH30" s="273"/>
      <c r="AI30" s="273"/>
      <c r="AJ30" s="254"/>
    </row>
    <row r="31" spans="1:36" s="5" customFormat="1" ht="11.25" customHeight="1">
      <c r="A31" s="203" t="s">
        <v>50</v>
      </c>
      <c r="B31" s="204"/>
      <c r="C31" s="204"/>
      <c r="D31" s="204"/>
      <c r="E31" s="205"/>
      <c r="F31" s="277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8"/>
      <c r="S31" s="304" t="s">
        <v>322</v>
      </c>
      <c r="T31" s="305"/>
      <c r="U31" s="305"/>
      <c r="V31" s="305"/>
      <c r="W31" s="305"/>
      <c r="X31" s="305"/>
      <c r="Y31" s="305"/>
      <c r="Z31" s="306"/>
      <c r="AA31" s="258"/>
      <c r="AB31" s="258"/>
      <c r="AC31" s="190" t="s">
        <v>32</v>
      </c>
      <c r="AD31" s="190"/>
      <c r="AE31" s="258"/>
      <c r="AF31" s="190" t="s">
        <v>26</v>
      </c>
      <c r="AG31" s="190"/>
      <c r="AH31" s="258"/>
      <c r="AI31" s="190" t="s">
        <v>27</v>
      </c>
      <c r="AJ31" s="255"/>
    </row>
    <row r="32" spans="1:36" s="5" customFormat="1" ht="11.25" customHeight="1">
      <c r="A32" s="206"/>
      <c r="B32" s="207"/>
      <c r="C32" s="207"/>
      <c r="D32" s="207"/>
      <c r="E32" s="208"/>
      <c r="F32" s="279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80"/>
      <c r="S32" s="307"/>
      <c r="T32" s="308"/>
      <c r="U32" s="308"/>
      <c r="V32" s="308"/>
      <c r="W32" s="308"/>
      <c r="X32" s="308"/>
      <c r="Y32" s="308"/>
      <c r="Z32" s="309"/>
      <c r="AA32" s="259"/>
      <c r="AB32" s="259"/>
      <c r="AC32" s="193"/>
      <c r="AD32" s="193"/>
      <c r="AE32" s="259"/>
      <c r="AF32" s="193"/>
      <c r="AG32" s="193"/>
      <c r="AH32" s="259"/>
      <c r="AI32" s="256"/>
      <c r="AJ32" s="257"/>
    </row>
    <row r="33" spans="1:26" s="5" customFormat="1" ht="18" customHeight="1">
      <c r="A33" s="13" t="s">
        <v>18</v>
      </c>
      <c r="B33" s="14"/>
      <c r="C33" s="14"/>
      <c r="D33" s="14"/>
      <c r="E33" s="14"/>
      <c r="F33" s="14"/>
      <c r="P33" s="3"/>
      <c r="Q33" s="166" t="s">
        <v>317</v>
      </c>
      <c r="R33" s="6" t="s">
        <v>318</v>
      </c>
      <c r="S33" s="7"/>
      <c r="T33" s="7"/>
      <c r="U33" s="7"/>
      <c r="V33" s="166" t="s">
        <v>316</v>
      </c>
      <c r="W33" s="6" t="s">
        <v>319</v>
      </c>
      <c r="X33" s="7"/>
      <c r="Y33" s="31"/>
      <c r="Z33" s="141"/>
    </row>
    <row r="34" spans="1:36" s="7" customFormat="1" ht="12" customHeight="1">
      <c r="A34" s="219" t="s">
        <v>72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2" t="s">
        <v>73</v>
      </c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2" t="s">
        <v>309</v>
      </c>
      <c r="AA34" s="223"/>
      <c r="AB34" s="223"/>
      <c r="AC34" s="223"/>
      <c r="AD34" s="225"/>
      <c r="AE34" s="30"/>
      <c r="AF34" s="227" t="s">
        <v>310</v>
      </c>
      <c r="AG34" s="228"/>
      <c r="AH34" s="228"/>
      <c r="AI34" s="228"/>
      <c r="AJ34" s="229"/>
    </row>
    <row r="35" spans="1:36" s="5" customFormat="1" ht="12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6"/>
      <c r="AE35" s="31"/>
      <c r="AF35" s="230"/>
      <c r="AG35" s="230"/>
      <c r="AH35" s="230"/>
      <c r="AI35" s="230"/>
      <c r="AJ35" s="231"/>
    </row>
    <row r="36" spans="1:36" s="29" customFormat="1" ht="11.25">
      <c r="A36" s="232" t="s">
        <v>68</v>
      </c>
      <c r="B36" s="233"/>
      <c r="C36" s="234"/>
      <c r="D36" s="234"/>
      <c r="E36" s="234"/>
      <c r="F36" s="234"/>
      <c r="G36" s="234"/>
      <c r="H36" s="234"/>
      <c r="I36" s="234"/>
      <c r="J36" s="234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9"/>
      <c r="AA36" s="240"/>
      <c r="AB36" s="240"/>
      <c r="AC36" s="240"/>
      <c r="AD36" s="240"/>
      <c r="AE36" s="243" t="s">
        <v>0</v>
      </c>
      <c r="AF36" s="240"/>
      <c r="AG36" s="240"/>
      <c r="AH36" s="240"/>
      <c r="AI36" s="240"/>
      <c r="AJ36" s="244"/>
    </row>
    <row r="37" spans="1:36" s="29" customFormat="1" ht="11.25">
      <c r="A37" s="210"/>
      <c r="B37" s="235"/>
      <c r="C37" s="236"/>
      <c r="D37" s="236"/>
      <c r="E37" s="236"/>
      <c r="F37" s="236"/>
      <c r="G37" s="236"/>
      <c r="H37" s="236"/>
      <c r="I37" s="236"/>
      <c r="J37" s="236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41"/>
      <c r="AA37" s="242"/>
      <c r="AB37" s="242"/>
      <c r="AC37" s="242"/>
      <c r="AD37" s="242"/>
      <c r="AE37" s="179"/>
      <c r="AF37" s="242"/>
      <c r="AG37" s="242"/>
      <c r="AH37" s="242"/>
      <c r="AI37" s="242"/>
      <c r="AJ37" s="245"/>
    </row>
    <row r="38" spans="1:36" s="5" customFormat="1" ht="19.5" customHeight="1">
      <c r="A38" s="139" t="s">
        <v>17</v>
      </c>
      <c r="B38" s="140"/>
      <c r="C38" s="140"/>
      <c r="D38" s="140"/>
      <c r="E38" s="140"/>
      <c r="F38" s="140"/>
      <c r="G38" s="141"/>
      <c r="H38" s="141"/>
      <c r="I38" s="141"/>
      <c r="J38" s="141"/>
      <c r="K38" s="31"/>
      <c r="L38" s="31"/>
      <c r="M38" s="31"/>
      <c r="N38" s="31"/>
      <c r="O38" s="31"/>
      <c r="P38" s="3"/>
      <c r="Q38" s="166" t="s">
        <v>317</v>
      </c>
      <c r="R38" s="6" t="s">
        <v>318</v>
      </c>
      <c r="S38" s="7"/>
      <c r="T38" s="7"/>
      <c r="U38" s="7"/>
      <c r="V38" s="166" t="s">
        <v>316</v>
      </c>
      <c r="W38" s="6" t="s">
        <v>319</v>
      </c>
      <c r="X38" s="7"/>
      <c r="Y38" s="3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</row>
    <row r="39" spans="1:36" s="7" customFormat="1" ht="12" customHeight="1">
      <c r="A39" s="219" t="s">
        <v>70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2" t="s">
        <v>71</v>
      </c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2" t="s">
        <v>308</v>
      </c>
      <c r="AA39" s="223"/>
      <c r="AB39" s="223"/>
      <c r="AC39" s="223"/>
      <c r="AD39" s="225"/>
      <c r="AE39" s="30"/>
      <c r="AF39" s="227" t="s">
        <v>311</v>
      </c>
      <c r="AG39" s="228"/>
      <c r="AH39" s="228"/>
      <c r="AI39" s="228"/>
      <c r="AJ39" s="229"/>
    </row>
    <row r="40" spans="1:36" s="5" customFormat="1" ht="12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6"/>
      <c r="AE40" s="31"/>
      <c r="AF40" s="230"/>
      <c r="AG40" s="230"/>
      <c r="AH40" s="230"/>
      <c r="AI40" s="230"/>
      <c r="AJ40" s="231"/>
    </row>
    <row r="41" spans="1:36" s="29" customFormat="1" ht="9" customHeight="1">
      <c r="A41" s="232" t="s">
        <v>68</v>
      </c>
      <c r="B41" s="233"/>
      <c r="C41" s="234"/>
      <c r="D41" s="234"/>
      <c r="E41" s="234"/>
      <c r="F41" s="234"/>
      <c r="G41" s="234"/>
      <c r="H41" s="234"/>
      <c r="I41" s="234"/>
      <c r="J41" s="234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39"/>
      <c r="AA41" s="240"/>
      <c r="AB41" s="240"/>
      <c r="AC41" s="240"/>
      <c r="AD41" s="240"/>
      <c r="AE41" s="243" t="s">
        <v>0</v>
      </c>
      <c r="AF41" s="240"/>
      <c r="AG41" s="240"/>
      <c r="AH41" s="240"/>
      <c r="AI41" s="240"/>
      <c r="AJ41" s="244"/>
    </row>
    <row r="42" spans="1:36" s="29" customFormat="1" ht="9" customHeight="1">
      <c r="A42" s="210"/>
      <c r="B42" s="235"/>
      <c r="C42" s="236"/>
      <c r="D42" s="236"/>
      <c r="E42" s="236"/>
      <c r="F42" s="236"/>
      <c r="G42" s="236"/>
      <c r="H42" s="236"/>
      <c r="I42" s="236"/>
      <c r="J42" s="236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1"/>
      <c r="AA42" s="242"/>
      <c r="AB42" s="242"/>
      <c r="AC42" s="242"/>
      <c r="AD42" s="242"/>
      <c r="AE42" s="179"/>
      <c r="AF42" s="242"/>
      <c r="AG42" s="242"/>
      <c r="AH42" s="242"/>
      <c r="AI42" s="242"/>
      <c r="AJ42" s="245"/>
    </row>
    <row r="43" spans="1:36" s="29" customFormat="1" ht="9" customHeight="1">
      <c r="A43" s="210" t="s">
        <v>69</v>
      </c>
      <c r="B43" s="235"/>
      <c r="C43" s="236"/>
      <c r="D43" s="236"/>
      <c r="E43" s="236"/>
      <c r="F43" s="236"/>
      <c r="G43" s="236"/>
      <c r="H43" s="236"/>
      <c r="I43" s="236"/>
      <c r="J43" s="236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1"/>
      <c r="AA43" s="242"/>
      <c r="AB43" s="242"/>
      <c r="AC43" s="242"/>
      <c r="AD43" s="242"/>
      <c r="AE43" s="179" t="s">
        <v>0</v>
      </c>
      <c r="AF43" s="242"/>
      <c r="AG43" s="242"/>
      <c r="AH43" s="242"/>
      <c r="AI43" s="242"/>
      <c r="AJ43" s="245"/>
    </row>
    <row r="44" spans="1:36" s="29" customFormat="1" ht="9" customHeight="1">
      <c r="A44" s="246"/>
      <c r="B44" s="247"/>
      <c r="C44" s="248"/>
      <c r="D44" s="248"/>
      <c r="E44" s="248"/>
      <c r="F44" s="248"/>
      <c r="G44" s="248"/>
      <c r="H44" s="248"/>
      <c r="I44" s="248"/>
      <c r="J44" s="24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50"/>
      <c r="AA44" s="251"/>
      <c r="AB44" s="251"/>
      <c r="AC44" s="251"/>
      <c r="AD44" s="251"/>
      <c r="AE44" s="180"/>
      <c r="AF44" s="251"/>
      <c r="AG44" s="251"/>
      <c r="AH44" s="251"/>
      <c r="AI44" s="251"/>
      <c r="AJ44" s="252"/>
    </row>
    <row r="45" spans="1:36" s="5" customFormat="1" ht="10.5">
      <c r="A45" s="203" t="s">
        <v>53</v>
      </c>
      <c r="B45" s="204"/>
      <c r="C45" s="204"/>
      <c r="D45" s="204"/>
      <c r="E45" s="205"/>
      <c r="F45" s="298" t="s">
        <v>16</v>
      </c>
      <c r="G45" s="301" t="s">
        <v>35</v>
      </c>
      <c r="H45" s="302"/>
      <c r="I45" s="286" t="s">
        <v>16</v>
      </c>
      <c r="J45" s="287" t="s">
        <v>52</v>
      </c>
      <c r="K45" s="287"/>
      <c r="L45" s="329" t="s">
        <v>49</v>
      </c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53" t="s">
        <v>9</v>
      </c>
      <c r="Z45" s="190" t="s">
        <v>329</v>
      </c>
      <c r="AA45" s="190"/>
      <c r="AB45" s="190"/>
      <c r="AC45" s="191"/>
      <c r="AD45" s="277"/>
      <c r="AE45" s="274"/>
      <c r="AF45" s="274"/>
      <c r="AG45" s="274"/>
      <c r="AH45" s="274"/>
      <c r="AI45" s="274"/>
      <c r="AJ45" s="278"/>
    </row>
    <row r="46" spans="1:36" s="5" customFormat="1" ht="12" customHeight="1">
      <c r="A46" s="206"/>
      <c r="B46" s="207"/>
      <c r="C46" s="207"/>
      <c r="D46" s="207"/>
      <c r="E46" s="208"/>
      <c r="F46" s="300"/>
      <c r="G46" s="303"/>
      <c r="H46" s="303"/>
      <c r="I46" s="282"/>
      <c r="J46" s="285"/>
      <c r="K46" s="285"/>
      <c r="L46" s="271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54"/>
      <c r="Z46" s="193"/>
      <c r="AA46" s="193"/>
      <c r="AB46" s="193"/>
      <c r="AC46" s="194"/>
      <c r="AD46" s="279"/>
      <c r="AE46" s="273"/>
      <c r="AF46" s="273"/>
      <c r="AG46" s="273"/>
      <c r="AH46" s="273"/>
      <c r="AI46" s="273"/>
      <c r="AJ46" s="280"/>
    </row>
    <row r="47" spans="1:27" s="5" customFormat="1" ht="18.75" customHeight="1">
      <c r="A47" s="13" t="s">
        <v>19</v>
      </c>
      <c r="B47" s="14"/>
      <c r="C47" s="14"/>
      <c r="D47" s="14"/>
      <c r="E47" s="14"/>
      <c r="F47" s="14"/>
      <c r="P47" s="3"/>
      <c r="Q47" s="166" t="s">
        <v>317</v>
      </c>
      <c r="R47" s="6" t="s">
        <v>318</v>
      </c>
      <c r="S47" s="7"/>
      <c r="T47" s="7"/>
      <c r="U47" s="7"/>
      <c r="V47" s="166" t="s">
        <v>316</v>
      </c>
      <c r="W47" s="6" t="s">
        <v>319</v>
      </c>
      <c r="X47" s="7"/>
      <c r="Y47" s="327"/>
      <c r="Z47" s="327"/>
      <c r="AA47" s="28" t="s">
        <v>330</v>
      </c>
    </row>
    <row r="48" spans="1:36" s="7" customFormat="1" ht="10.5" customHeight="1">
      <c r="A48" s="326" t="s">
        <v>312</v>
      </c>
      <c r="B48" s="228"/>
      <c r="C48" s="228"/>
      <c r="D48" s="228"/>
      <c r="E48" s="228"/>
      <c r="F48" s="228"/>
      <c r="G48" s="228"/>
      <c r="H48" s="228"/>
      <c r="I48" s="32"/>
      <c r="J48" s="227" t="s">
        <v>313</v>
      </c>
      <c r="K48" s="228"/>
      <c r="L48" s="228"/>
      <c r="M48" s="228"/>
      <c r="N48" s="228"/>
      <c r="O48" s="228"/>
      <c r="P48" s="229"/>
      <c r="Q48" s="203" t="s">
        <v>74</v>
      </c>
      <c r="R48" s="204"/>
      <c r="S48" s="204"/>
      <c r="T48" s="204"/>
      <c r="U48" s="204"/>
      <c r="V48" s="204"/>
      <c r="W48" s="204"/>
      <c r="X48" s="204"/>
      <c r="Y48" s="205"/>
      <c r="Z48" s="203" t="s">
        <v>75</v>
      </c>
      <c r="AA48" s="204"/>
      <c r="AB48" s="204"/>
      <c r="AC48" s="204"/>
      <c r="AD48" s="204"/>
      <c r="AE48" s="204"/>
      <c r="AF48" s="204"/>
      <c r="AG48" s="204"/>
      <c r="AH48" s="204"/>
      <c r="AI48" s="204"/>
      <c r="AJ48" s="205"/>
    </row>
    <row r="49" spans="1:36" s="5" customFormat="1" ht="10.5" customHeight="1">
      <c r="A49" s="226"/>
      <c r="B49" s="230"/>
      <c r="C49" s="230"/>
      <c r="D49" s="230"/>
      <c r="E49" s="230"/>
      <c r="F49" s="230"/>
      <c r="G49" s="230"/>
      <c r="H49" s="230"/>
      <c r="I49" s="33"/>
      <c r="J49" s="230"/>
      <c r="K49" s="230"/>
      <c r="L49" s="230"/>
      <c r="M49" s="230"/>
      <c r="N49" s="230"/>
      <c r="O49" s="230"/>
      <c r="P49" s="231"/>
      <c r="Q49" s="206"/>
      <c r="R49" s="207"/>
      <c r="S49" s="207"/>
      <c r="T49" s="207"/>
      <c r="U49" s="207"/>
      <c r="V49" s="207"/>
      <c r="W49" s="207"/>
      <c r="X49" s="207"/>
      <c r="Y49" s="208"/>
      <c r="Z49" s="206"/>
      <c r="AA49" s="207"/>
      <c r="AB49" s="207"/>
      <c r="AC49" s="207"/>
      <c r="AD49" s="207"/>
      <c r="AE49" s="207"/>
      <c r="AF49" s="207"/>
      <c r="AG49" s="207"/>
      <c r="AH49" s="207"/>
      <c r="AI49" s="207"/>
      <c r="AJ49" s="208"/>
    </row>
    <row r="50" spans="1:36" s="29" customFormat="1" ht="9.75" customHeight="1">
      <c r="A50" s="209" t="s">
        <v>68</v>
      </c>
      <c r="B50" s="211"/>
      <c r="C50" s="211"/>
      <c r="D50" s="211"/>
      <c r="E50" s="211"/>
      <c r="F50" s="211"/>
      <c r="G50" s="211"/>
      <c r="H50" s="211"/>
      <c r="I50" s="212" t="s">
        <v>0</v>
      </c>
      <c r="J50" s="211"/>
      <c r="K50" s="211"/>
      <c r="L50" s="211"/>
      <c r="M50" s="211"/>
      <c r="N50" s="211"/>
      <c r="O50" s="211"/>
      <c r="P50" s="213"/>
      <c r="Q50" s="214"/>
      <c r="R50" s="215"/>
      <c r="S50" s="215"/>
      <c r="T50" s="215"/>
      <c r="U50" s="215"/>
      <c r="V50" s="215"/>
      <c r="W50" s="215"/>
      <c r="X50" s="215"/>
      <c r="Y50" s="216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</row>
    <row r="51" spans="1:36" s="29" customFormat="1" ht="9.75" customHeight="1">
      <c r="A51" s="210"/>
      <c r="B51" s="177"/>
      <c r="C51" s="177"/>
      <c r="D51" s="177"/>
      <c r="E51" s="177"/>
      <c r="F51" s="177"/>
      <c r="G51" s="177"/>
      <c r="H51" s="177"/>
      <c r="I51" s="179"/>
      <c r="J51" s="177"/>
      <c r="K51" s="177"/>
      <c r="L51" s="177"/>
      <c r="M51" s="177"/>
      <c r="N51" s="177"/>
      <c r="O51" s="177"/>
      <c r="P51" s="181"/>
      <c r="Q51" s="183"/>
      <c r="R51" s="184"/>
      <c r="S51" s="184"/>
      <c r="T51" s="184"/>
      <c r="U51" s="184"/>
      <c r="V51" s="184"/>
      <c r="W51" s="184"/>
      <c r="X51" s="184"/>
      <c r="Y51" s="185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</row>
    <row r="52" spans="1:36" s="29" customFormat="1" ht="9.75" customHeight="1">
      <c r="A52" s="210" t="s">
        <v>69</v>
      </c>
      <c r="B52" s="177"/>
      <c r="C52" s="177"/>
      <c r="D52" s="177"/>
      <c r="E52" s="177"/>
      <c r="F52" s="177"/>
      <c r="G52" s="177"/>
      <c r="H52" s="177"/>
      <c r="I52" s="179" t="s">
        <v>0</v>
      </c>
      <c r="J52" s="177"/>
      <c r="K52" s="177"/>
      <c r="L52" s="177"/>
      <c r="M52" s="177"/>
      <c r="N52" s="177"/>
      <c r="O52" s="177"/>
      <c r="P52" s="181"/>
      <c r="Q52" s="183"/>
      <c r="R52" s="184"/>
      <c r="S52" s="184"/>
      <c r="T52" s="184"/>
      <c r="U52" s="184"/>
      <c r="V52" s="184"/>
      <c r="W52" s="184"/>
      <c r="X52" s="184"/>
      <c r="Y52" s="185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</row>
    <row r="53" spans="1:36" s="29" customFormat="1" ht="9.75" customHeight="1">
      <c r="A53" s="246"/>
      <c r="B53" s="178"/>
      <c r="C53" s="178"/>
      <c r="D53" s="178"/>
      <c r="E53" s="178"/>
      <c r="F53" s="178"/>
      <c r="G53" s="178"/>
      <c r="H53" s="178"/>
      <c r="I53" s="180"/>
      <c r="J53" s="178"/>
      <c r="K53" s="178"/>
      <c r="L53" s="178"/>
      <c r="M53" s="178"/>
      <c r="N53" s="178"/>
      <c r="O53" s="178"/>
      <c r="P53" s="182"/>
      <c r="Q53" s="186"/>
      <c r="R53" s="187"/>
      <c r="S53" s="187"/>
      <c r="T53" s="187"/>
      <c r="U53" s="187"/>
      <c r="V53" s="187"/>
      <c r="W53" s="187"/>
      <c r="X53" s="187"/>
      <c r="Y53" s="18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</row>
    <row r="54" spans="1:27" s="15" customFormat="1" ht="18.75" customHeight="1">
      <c r="A54" s="13" t="s">
        <v>331</v>
      </c>
      <c r="B54" s="14"/>
      <c r="C54" s="14"/>
      <c r="D54" s="14"/>
      <c r="E54" s="14"/>
      <c r="U54" s="35">
        <f>IF(F55="","",IF(ISERROR(FIND("/",F55)),0,FIND("/",F55))+IF(ISERROR(FIND("／",F55)),0,FIND("／",F55)))</f>
      </c>
      <c r="V54" s="35">
        <f>IF(AH55="","",IF(ISERROR(FIND("/",AH55)),0,FIND("/",AH55))+IF(ISERROR(FIND("／",AH55)),0,FIND("／",AH55)))</f>
      </c>
      <c r="W54" s="35">
        <f>IF(F57="","",IF(ISERROR(FIND("/",F57)),0,FIND("/",F57))+IF(ISERROR(FIND("／",F57)),0,FIND("／",F57)))</f>
      </c>
      <c r="X54" s="35" t="e">
        <f>IF(#REF!="","",IF(ISERROR(FIND("/",#REF!)),0,FIND("/",#REF!))+IF(ISERROR(FIND("／",#REF!)),0,FIND("／",#REF!)))</f>
        <v>#REF!</v>
      </c>
      <c r="Y54" s="35" t="e">
        <f>IF(#REF!="","",IF(ISERROR(FIND("/",#REF!)),0,FIND("/",#REF!))+IF(ISERROR(FIND("／",#REF!)),0,FIND("／",#REF!)))</f>
        <v>#REF!</v>
      </c>
      <c r="Z54" s="35" t="e">
        <f>IF(#REF!="","",IF(ISERROR(FIND("/",#REF!)),0,FIND("/",#REF!))+IF(ISERROR(FIND("／",#REF!)),0,FIND("／",#REF!)))</f>
        <v>#REF!</v>
      </c>
      <c r="AA54" s="35" t="e">
        <f>IF(#REF!="","",IF(ISERROR(FIND("/",#REF!)),0,FIND("/",#REF!))+IF(ISERROR(FIND("／",#REF!)),0,FIND("／",#REF!)))</f>
        <v>#REF!</v>
      </c>
    </row>
    <row r="55" spans="1:38" s="5" customFormat="1" ht="11.25" customHeight="1">
      <c r="A55" s="203" t="s">
        <v>54</v>
      </c>
      <c r="B55" s="204"/>
      <c r="C55" s="204"/>
      <c r="D55" s="204"/>
      <c r="E55" s="205"/>
      <c r="F55" s="277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8"/>
      <c r="U55" s="189" t="s">
        <v>55</v>
      </c>
      <c r="V55" s="190"/>
      <c r="W55" s="191"/>
      <c r="X55" s="277"/>
      <c r="Y55" s="274"/>
      <c r="Z55" s="274"/>
      <c r="AA55" s="274"/>
      <c r="AB55" s="274"/>
      <c r="AC55" s="278"/>
      <c r="AD55" s="275" t="s">
        <v>56</v>
      </c>
      <c r="AE55" s="275"/>
      <c r="AF55" s="275"/>
      <c r="AG55" s="275"/>
      <c r="AH55" s="201"/>
      <c r="AI55" s="201"/>
      <c r="AJ55" s="201"/>
      <c r="AL55" s="165"/>
    </row>
    <row r="56" spans="1:36" s="5" customFormat="1" ht="11.25" customHeight="1">
      <c r="A56" s="206"/>
      <c r="B56" s="207"/>
      <c r="C56" s="207"/>
      <c r="D56" s="207"/>
      <c r="E56" s="208"/>
      <c r="F56" s="279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80"/>
      <c r="U56" s="192"/>
      <c r="V56" s="193"/>
      <c r="W56" s="194"/>
      <c r="X56" s="279"/>
      <c r="Y56" s="273"/>
      <c r="Z56" s="273"/>
      <c r="AA56" s="273"/>
      <c r="AB56" s="273"/>
      <c r="AC56" s="280"/>
      <c r="AD56" s="276"/>
      <c r="AE56" s="276"/>
      <c r="AF56" s="276"/>
      <c r="AG56" s="276"/>
      <c r="AH56" s="202"/>
      <c r="AI56" s="202"/>
      <c r="AJ56" s="202"/>
    </row>
    <row r="57" spans="1:36" s="5" customFormat="1" ht="11.25" customHeight="1">
      <c r="A57" s="203" t="s">
        <v>57</v>
      </c>
      <c r="B57" s="204"/>
      <c r="C57" s="204"/>
      <c r="D57" s="204"/>
      <c r="E57" s="205"/>
      <c r="F57" s="277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8"/>
    </row>
    <row r="58" spans="1:36" s="5" customFormat="1" ht="11.25" customHeight="1">
      <c r="A58" s="206"/>
      <c r="B58" s="207"/>
      <c r="C58" s="207"/>
      <c r="D58" s="207"/>
      <c r="E58" s="208"/>
      <c r="F58" s="279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80"/>
    </row>
    <row r="59" spans="1:36" s="5" customFormat="1" ht="11.25" customHeight="1">
      <c r="A59" s="203" t="s">
        <v>315</v>
      </c>
      <c r="B59" s="204"/>
      <c r="C59" s="204"/>
      <c r="D59" s="204"/>
      <c r="E59" s="205"/>
      <c r="F59" s="171" t="s">
        <v>320</v>
      </c>
      <c r="G59" s="172"/>
      <c r="H59" s="172"/>
      <c r="I59" s="173"/>
      <c r="J59" s="195"/>
      <c r="K59" s="196"/>
      <c r="L59" s="196"/>
      <c r="M59" s="196"/>
      <c r="N59" s="196"/>
      <c r="O59" s="196"/>
      <c r="P59" s="196"/>
      <c r="Q59" s="196"/>
      <c r="R59" s="196"/>
      <c r="S59" s="196"/>
      <c r="T59" s="199"/>
      <c r="U59" s="189" t="s">
        <v>58</v>
      </c>
      <c r="V59" s="190"/>
      <c r="W59" s="190"/>
      <c r="X59" s="191"/>
      <c r="Y59" s="195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</row>
    <row r="60" spans="1:36" s="5" customFormat="1" ht="11.25" customHeight="1">
      <c r="A60" s="206"/>
      <c r="B60" s="207"/>
      <c r="C60" s="207"/>
      <c r="D60" s="207"/>
      <c r="E60" s="208"/>
      <c r="F60" s="174"/>
      <c r="G60" s="175"/>
      <c r="H60" s="175"/>
      <c r="I60" s="176"/>
      <c r="J60" s="197"/>
      <c r="K60" s="198"/>
      <c r="L60" s="198"/>
      <c r="M60" s="198"/>
      <c r="N60" s="198"/>
      <c r="O60" s="198"/>
      <c r="P60" s="198"/>
      <c r="Q60" s="198"/>
      <c r="R60" s="198"/>
      <c r="S60" s="198"/>
      <c r="T60" s="200"/>
      <c r="U60" s="192"/>
      <c r="V60" s="193"/>
      <c r="W60" s="193"/>
      <c r="X60" s="194"/>
      <c r="Y60" s="197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="5" customFormat="1" ht="3" customHeight="1"/>
    <row r="62" spans="1:35" s="7" customFormat="1" ht="12" customHeight="1">
      <c r="A62" s="17" t="s">
        <v>10</v>
      </c>
      <c r="B62" s="17"/>
      <c r="C62" s="17"/>
      <c r="D62" s="17"/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3" s="5" customFormat="1" ht="10.5" customHeight="1">
      <c r="A63" s="19" t="s">
        <v>11</v>
      </c>
      <c r="B63" s="19"/>
      <c r="C63" s="19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316"/>
      <c r="V63" s="316"/>
      <c r="W63" s="316"/>
      <c r="X63" s="316"/>
      <c r="Y63" s="316"/>
      <c r="Z63" s="317"/>
      <c r="AA63" s="21"/>
      <c r="AB63" s="22"/>
      <c r="AC63" s="22"/>
      <c r="AD63" s="21"/>
      <c r="AE63" s="22"/>
      <c r="AF63" s="21"/>
      <c r="AG63" s="22"/>
    </row>
    <row r="64" spans="1:35" s="7" customFormat="1" ht="12" customHeight="1">
      <c r="A64" s="17"/>
      <c r="B64" s="17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321" t="s">
        <v>12</v>
      </c>
      <c r="V64" s="321"/>
      <c r="W64" s="321"/>
      <c r="X64" s="321"/>
      <c r="Y64" s="321"/>
      <c r="Z64" s="323"/>
      <c r="AA64" s="323"/>
      <c r="AB64" s="323"/>
      <c r="AC64" s="23" t="s">
        <v>1</v>
      </c>
      <c r="AD64" s="323"/>
      <c r="AE64" s="323"/>
      <c r="AF64" s="23" t="s">
        <v>2</v>
      </c>
      <c r="AG64" s="323"/>
      <c r="AH64" s="323"/>
      <c r="AI64" s="23" t="s">
        <v>3</v>
      </c>
    </row>
    <row r="65" spans="1:35" s="5" customFormat="1" ht="10.5" customHeight="1">
      <c r="A65" s="19"/>
      <c r="B65" s="19"/>
      <c r="C65" s="19"/>
      <c r="D65" s="19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324" t="s">
        <v>14</v>
      </c>
      <c r="V65" s="324"/>
      <c r="W65" s="324"/>
      <c r="X65" s="324"/>
      <c r="Y65" s="324"/>
      <c r="Z65" s="325"/>
      <c r="AA65" s="21"/>
      <c r="AB65" s="21"/>
      <c r="AC65" s="24" t="s">
        <v>6</v>
      </c>
      <c r="AD65" s="22"/>
      <c r="AE65" s="21"/>
      <c r="AF65" s="24" t="s">
        <v>5</v>
      </c>
      <c r="AG65" s="21"/>
      <c r="AH65" s="22"/>
      <c r="AI65" s="24" t="s">
        <v>4</v>
      </c>
    </row>
    <row r="66" spans="21:35" ht="26.25" customHeight="1">
      <c r="U66" s="318" t="s">
        <v>13</v>
      </c>
      <c r="V66" s="318"/>
      <c r="W66" s="318"/>
      <c r="X66" s="318"/>
      <c r="Y66" s="318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</row>
    <row r="67" spans="21:33" s="5" customFormat="1" ht="9.75" customHeight="1">
      <c r="U67" s="142" t="s">
        <v>15</v>
      </c>
      <c r="V67" s="25"/>
      <c r="W67" s="25"/>
      <c r="X67" s="26"/>
      <c r="Y67" s="27"/>
      <c r="Z67" s="27"/>
      <c r="AA67" s="27"/>
      <c r="AB67" s="27"/>
      <c r="AC67" s="27"/>
      <c r="AD67" s="27"/>
      <c r="AE67" s="27"/>
      <c r="AF67" s="27"/>
      <c r="AG67" s="27"/>
    </row>
    <row r="68" spans="21:23" ht="5.25" customHeight="1">
      <c r="U68" s="28"/>
      <c r="V68" s="28"/>
      <c r="W68" s="28"/>
    </row>
    <row r="69" spans="1:32" s="5" customFormat="1" ht="3.75" customHeight="1">
      <c r="A69" s="331"/>
      <c r="B69" s="331"/>
      <c r="C69" s="331"/>
      <c r="D69" s="331"/>
      <c r="E69" s="331"/>
      <c r="F69" s="331"/>
      <c r="G69" s="331"/>
      <c r="H69" s="331"/>
      <c r="I69" s="319"/>
      <c r="J69" s="319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</row>
  </sheetData>
  <sheetProtection password="CC26" sheet="1" formatCells="0" selectLockedCells="1"/>
  <protectedRanges>
    <protectedRange sqref="Z66:AI66" name="範囲1"/>
  </protectedRanges>
  <mergeCells count="187">
    <mergeCell ref="AA8:AA9"/>
    <mergeCell ref="P10:S11"/>
    <mergeCell ref="AA20:AB21"/>
    <mergeCell ref="AA22:AB23"/>
    <mergeCell ref="L12:M13"/>
    <mergeCell ref="J12:K13"/>
    <mergeCell ref="F12:I13"/>
    <mergeCell ref="AC20:AD21"/>
    <mergeCell ref="W22:Z23"/>
    <mergeCell ref="N12:O13"/>
    <mergeCell ref="AA12:AA13"/>
    <mergeCell ref="P12:Q13"/>
    <mergeCell ref="X12:X13"/>
    <mergeCell ref="R12:S13"/>
    <mergeCell ref="AB12:AC13"/>
    <mergeCell ref="T12:W13"/>
    <mergeCell ref="F1:AI1"/>
    <mergeCell ref="F5:O5"/>
    <mergeCell ref="P5:Z5"/>
    <mergeCell ref="F6:O7"/>
    <mergeCell ref="S29:U30"/>
    <mergeCell ref="S27:W28"/>
    <mergeCell ref="L27:L28"/>
    <mergeCell ref="M27:Q28"/>
    <mergeCell ref="AB8:AC9"/>
    <mergeCell ref="F10:O11"/>
    <mergeCell ref="T10:AC11"/>
    <mergeCell ref="A16:E17"/>
    <mergeCell ref="AB6:AC7"/>
    <mergeCell ref="AA6:AA7"/>
    <mergeCell ref="A8:E9"/>
    <mergeCell ref="F8:O8"/>
    <mergeCell ref="P8:Z8"/>
    <mergeCell ref="Y12:Z13"/>
    <mergeCell ref="F9:O9"/>
    <mergeCell ref="P9:Z9"/>
    <mergeCell ref="A69:H69"/>
    <mergeCell ref="Z64:AB64"/>
    <mergeCell ref="AD64:AE64"/>
    <mergeCell ref="A22:E23"/>
    <mergeCell ref="P6:Z7"/>
    <mergeCell ref="Z14:AC15"/>
    <mergeCell ref="F14:Y15"/>
    <mergeCell ref="A5:E7"/>
    <mergeCell ref="A10:E11"/>
    <mergeCell ref="A12:E13"/>
    <mergeCell ref="A14:E15"/>
    <mergeCell ref="A18:E19"/>
    <mergeCell ref="N18:S19"/>
    <mergeCell ref="R20:V21"/>
    <mergeCell ref="T22:V23"/>
    <mergeCell ref="U18:Z19"/>
    <mergeCell ref="W20:Z21"/>
    <mergeCell ref="J45:K46"/>
    <mergeCell ref="L45:L46"/>
    <mergeCell ref="A20:E21"/>
    <mergeCell ref="J22:K23"/>
    <mergeCell ref="L22:M23"/>
    <mergeCell ref="F20:Q21"/>
    <mergeCell ref="F31:R32"/>
    <mergeCell ref="A55:E56"/>
    <mergeCell ref="F55:T56"/>
    <mergeCell ref="A48:H49"/>
    <mergeCell ref="Q48:Y49"/>
    <mergeCell ref="A52:A53"/>
    <mergeCell ref="Y47:Z47"/>
    <mergeCell ref="Z52:AJ53"/>
    <mergeCell ref="U63:Z63"/>
    <mergeCell ref="U66:Y66"/>
    <mergeCell ref="I69:AF69"/>
    <mergeCell ref="U64:Y64"/>
    <mergeCell ref="Z66:AI66"/>
    <mergeCell ref="AG64:AH64"/>
    <mergeCell ref="U65:Z65"/>
    <mergeCell ref="A25:E30"/>
    <mergeCell ref="F27:F28"/>
    <mergeCell ref="F29:F30"/>
    <mergeCell ref="G27:K28"/>
    <mergeCell ref="G29:K30"/>
    <mergeCell ref="L29:L30"/>
    <mergeCell ref="F25:F26"/>
    <mergeCell ref="G25:L26"/>
    <mergeCell ref="A59:E60"/>
    <mergeCell ref="A31:E32"/>
    <mergeCell ref="AC31:AD32"/>
    <mergeCell ref="AA18:AA19"/>
    <mergeCell ref="M18:M19"/>
    <mergeCell ref="G18:L19"/>
    <mergeCell ref="F18:F19"/>
    <mergeCell ref="AA31:AB32"/>
    <mergeCell ref="AA25:AA26"/>
    <mergeCell ref="R27:R28"/>
    <mergeCell ref="T18:T19"/>
    <mergeCell ref="AC22:AD23"/>
    <mergeCell ref="F16:Y17"/>
    <mergeCell ref="AB25:AJ26"/>
    <mergeCell ref="X27:X28"/>
    <mergeCell ref="AE20:AF21"/>
    <mergeCell ref="M25:M26"/>
    <mergeCell ref="N25:S26"/>
    <mergeCell ref="AB18:AJ19"/>
    <mergeCell ref="AE22:AF23"/>
    <mergeCell ref="F22:I23"/>
    <mergeCell ref="N22:O23"/>
    <mergeCell ref="AF31:AG32"/>
    <mergeCell ref="P22:Q23"/>
    <mergeCell ref="AD27:AD28"/>
    <mergeCell ref="AE27:AJ28"/>
    <mergeCell ref="AJ29:AJ30"/>
    <mergeCell ref="T25:T26"/>
    <mergeCell ref="U25:Z26"/>
    <mergeCell ref="Y27:AC28"/>
    <mergeCell ref="AF39:AJ40"/>
    <mergeCell ref="X55:AC56"/>
    <mergeCell ref="AD45:AJ46"/>
    <mergeCell ref="R29:R30"/>
    <mergeCell ref="R22:S23"/>
    <mergeCell ref="M29:Q30"/>
    <mergeCell ref="S31:Z32"/>
    <mergeCell ref="Z45:AC46"/>
    <mergeCell ref="M45:X46"/>
    <mergeCell ref="AE31:AE32"/>
    <mergeCell ref="U55:W56"/>
    <mergeCell ref="J48:P49"/>
    <mergeCell ref="A39:J40"/>
    <mergeCell ref="K39:Y40"/>
    <mergeCell ref="Z39:AD40"/>
    <mergeCell ref="I45:I46"/>
    <mergeCell ref="F45:F46"/>
    <mergeCell ref="G45:H46"/>
    <mergeCell ref="A45:E46"/>
    <mergeCell ref="AD14:AJ15"/>
    <mergeCell ref="Z16:AC17"/>
    <mergeCell ref="AD16:AJ17"/>
    <mergeCell ref="V29:V30"/>
    <mergeCell ref="W29:Z30"/>
    <mergeCell ref="AA29:AA30"/>
    <mergeCell ref="AB29:AI30"/>
    <mergeCell ref="AG20:AH21"/>
    <mergeCell ref="AI20:AJ21"/>
    <mergeCell ref="AG22:AH23"/>
    <mergeCell ref="Y45:Y46"/>
    <mergeCell ref="AI31:AJ32"/>
    <mergeCell ref="AH31:AH32"/>
    <mergeCell ref="AI22:AJ23"/>
    <mergeCell ref="A41:A42"/>
    <mergeCell ref="B41:J42"/>
    <mergeCell ref="K41:Y42"/>
    <mergeCell ref="Z41:AD42"/>
    <mergeCell ref="AE41:AE42"/>
    <mergeCell ref="AF41:AJ42"/>
    <mergeCell ref="A43:A44"/>
    <mergeCell ref="B43:J44"/>
    <mergeCell ref="K43:Y44"/>
    <mergeCell ref="Z43:AD44"/>
    <mergeCell ref="AE43:AE44"/>
    <mergeCell ref="AF43:AJ44"/>
    <mergeCell ref="A34:J35"/>
    <mergeCell ref="K34:Y35"/>
    <mergeCell ref="Z34:AD35"/>
    <mergeCell ref="AF34:AJ35"/>
    <mergeCell ref="A36:A37"/>
    <mergeCell ref="B36:J37"/>
    <mergeCell ref="K36:Y37"/>
    <mergeCell ref="Z36:AD37"/>
    <mergeCell ref="AE36:AE37"/>
    <mergeCell ref="AF36:AJ37"/>
    <mergeCell ref="A57:E58"/>
    <mergeCell ref="Z48:AJ49"/>
    <mergeCell ref="A50:A51"/>
    <mergeCell ref="B50:H51"/>
    <mergeCell ref="I50:I51"/>
    <mergeCell ref="J50:P51"/>
    <mergeCell ref="Q50:Y51"/>
    <mergeCell ref="Z50:AJ51"/>
    <mergeCell ref="AD55:AG56"/>
    <mergeCell ref="F57:AJ58"/>
    <mergeCell ref="AF3:AI3"/>
    <mergeCell ref="F59:I60"/>
    <mergeCell ref="B52:H53"/>
    <mergeCell ref="I52:I53"/>
    <mergeCell ref="J52:P53"/>
    <mergeCell ref="Q52:Y53"/>
    <mergeCell ref="U59:X60"/>
    <mergeCell ref="Y59:AJ60"/>
    <mergeCell ref="J59:T60"/>
    <mergeCell ref="AH55:AJ56"/>
  </mergeCells>
  <dataValidations count="2">
    <dataValidation type="list" allowBlank="1" showInputMessage="1" showErrorMessage="1" sqref="L29 AA25 F25 F27 R29 M25 X27 L27 AD27 R27 T25 F29 I45 F45 AB2:AB3 AA8 Q38 V38 Q33 V33 Q47 V47 F18 AA18 M18 T18 AA12 X12 AA6 U2:U3">
      <formula1>"□,■"</formula1>
    </dataValidation>
    <dataValidation type="list" allowBlank="1" showInputMessage="1" showErrorMessage="1" sqref="M45:O53 P45:X46 P48:P53 Q48:X49">
      <formula1>"日本語能力試験/JLPT,ＢＪＴビジネス日本語能力テスト,Ｊ．ＴＥＳＴ日本語検定試験,日本語ＮＡＴ－ＴＥＳＴ,ＳＴＢＪ標準ビジネス日本語テスト,ＴＯＰＪ実用日本語運用能力試験,ＧＮＫ生活・職能日本語検定試験,日本留学試験/EJU"</formula1>
    </dataValidation>
  </dataValidations>
  <printOptions/>
  <pageMargins left="0.5118110236220472" right="0.4724409448818898" top="0.5511811023622047" bottom="0.35433070866141736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18"/>
  <sheetViews>
    <sheetView zoomScale="120" zoomScaleNormal="120" zoomScalePageLayoutView="0" workbookViewId="0" topLeftCell="A1">
      <selection activeCell="H3" sqref="H3"/>
    </sheetView>
  </sheetViews>
  <sheetFormatPr defaultColWidth="9.00390625" defaultRowHeight="13.5"/>
  <cols>
    <col min="1" max="1" width="4.875" style="44" customWidth="1"/>
    <col min="2" max="2" width="9.00390625" style="44" customWidth="1"/>
    <col min="3" max="3" width="8.50390625" style="44" customWidth="1"/>
    <col min="4" max="4" width="8.75390625" style="44" customWidth="1"/>
    <col min="5" max="5" width="9.875" style="44" customWidth="1"/>
    <col min="6" max="7" width="8.75390625" style="44" customWidth="1"/>
    <col min="8" max="8" width="9.00390625" style="44" customWidth="1"/>
    <col min="9" max="9" width="11.125" style="44" customWidth="1"/>
    <col min="10" max="10" width="9.25390625" style="44" customWidth="1"/>
    <col min="11" max="11" width="9.00390625" style="44" customWidth="1"/>
    <col min="12" max="12" width="13.125" style="44" customWidth="1"/>
    <col min="13" max="13" width="6.125" style="44" customWidth="1"/>
    <col min="14" max="14" width="13.75390625" style="44" customWidth="1"/>
    <col min="15" max="15" width="9.00390625" style="44" customWidth="1"/>
    <col min="16" max="16" width="11.375" style="44" customWidth="1"/>
    <col min="17" max="17" width="9.00390625" style="44" customWidth="1"/>
    <col min="18" max="18" width="37.875" style="44" customWidth="1"/>
    <col min="19" max="19" width="9.00390625" style="44" customWidth="1"/>
    <col min="20" max="20" width="11.25390625" style="44" bestFit="1" customWidth="1"/>
    <col min="21" max="21" width="9.00390625" style="44" customWidth="1"/>
    <col min="22" max="22" width="10.25390625" style="44" bestFit="1" customWidth="1"/>
    <col min="23" max="24" width="9.00390625" style="44" customWidth="1"/>
    <col min="25" max="25" width="6.875" style="44" customWidth="1"/>
    <col min="26" max="27" width="10.25390625" style="44" bestFit="1" customWidth="1"/>
    <col min="28" max="28" width="9.00390625" style="44" customWidth="1"/>
    <col min="29" max="29" width="7.75390625" style="44" customWidth="1"/>
    <col min="30" max="30" width="8.125" style="44" customWidth="1"/>
    <col min="31" max="31" width="7.875" style="44" customWidth="1"/>
    <col min="32" max="32" width="11.125" style="44" customWidth="1"/>
    <col min="33" max="33" width="10.625" style="44" customWidth="1"/>
    <col min="34" max="34" width="9.00390625" style="44" customWidth="1"/>
    <col min="35" max="35" width="13.625" style="44" customWidth="1"/>
    <col min="36" max="37" width="8.625" style="44" customWidth="1"/>
    <col min="38" max="38" width="13.625" style="44" customWidth="1"/>
    <col min="39" max="40" width="8.625" style="44" customWidth="1"/>
    <col min="41" max="41" width="10.625" style="44" customWidth="1"/>
    <col min="42" max="42" width="9.625" style="44" customWidth="1"/>
    <col min="43" max="43" width="8.625" style="44" customWidth="1"/>
    <col min="44" max="48" width="9.00390625" style="44" customWidth="1"/>
    <col min="49" max="49" width="17.25390625" style="44" customWidth="1"/>
    <col min="50" max="112" width="9.00390625" style="44" customWidth="1"/>
    <col min="113" max="16384" width="9.00390625" style="44" customWidth="1"/>
  </cols>
  <sheetData>
    <row r="1" spans="1:114" s="55" customFormat="1" ht="15" customHeight="1">
      <c r="A1" s="144" t="s">
        <v>280</v>
      </c>
      <c r="B1" s="145" t="s">
        <v>285</v>
      </c>
      <c r="C1" s="146" t="s">
        <v>279</v>
      </c>
      <c r="D1" s="146" t="s">
        <v>278</v>
      </c>
      <c r="E1" s="146" t="s">
        <v>277</v>
      </c>
      <c r="F1" s="146" t="s">
        <v>276</v>
      </c>
      <c r="G1" s="147" t="s">
        <v>275</v>
      </c>
      <c r="H1" s="148" t="s">
        <v>274</v>
      </c>
      <c r="I1" s="146" t="s">
        <v>273</v>
      </c>
      <c r="J1" s="146" t="s">
        <v>272</v>
      </c>
      <c r="K1" s="149" t="s">
        <v>271</v>
      </c>
      <c r="L1" s="146" t="s">
        <v>270</v>
      </c>
      <c r="M1" s="148" t="s">
        <v>269</v>
      </c>
      <c r="N1" s="148" t="s">
        <v>268</v>
      </c>
      <c r="O1" s="146" t="s">
        <v>267</v>
      </c>
      <c r="P1" s="150" t="s">
        <v>266</v>
      </c>
      <c r="Q1" s="146" t="s">
        <v>265</v>
      </c>
      <c r="R1" s="151" t="s">
        <v>264</v>
      </c>
      <c r="S1" s="146" t="s">
        <v>263</v>
      </c>
      <c r="T1" s="152" t="s">
        <v>262</v>
      </c>
      <c r="U1" s="146" t="s">
        <v>261</v>
      </c>
      <c r="V1" s="153" t="s">
        <v>260</v>
      </c>
      <c r="W1" s="151" t="s">
        <v>259</v>
      </c>
      <c r="X1" s="151" t="s">
        <v>258</v>
      </c>
      <c r="Y1" s="151" t="s">
        <v>139</v>
      </c>
      <c r="Z1" s="151" t="s">
        <v>257</v>
      </c>
      <c r="AA1" s="151" t="s">
        <v>256</v>
      </c>
      <c r="AB1" s="151" t="s">
        <v>172</v>
      </c>
      <c r="AC1" s="154" t="s">
        <v>255</v>
      </c>
      <c r="AD1" s="155" t="s">
        <v>254</v>
      </c>
      <c r="AE1" s="151" t="s">
        <v>253</v>
      </c>
      <c r="AF1" s="146" t="s">
        <v>252</v>
      </c>
      <c r="AG1" s="156" t="s">
        <v>184</v>
      </c>
      <c r="AH1" s="146" t="s">
        <v>251</v>
      </c>
      <c r="AI1" s="146" t="s">
        <v>250</v>
      </c>
      <c r="AJ1" s="157" t="s">
        <v>249</v>
      </c>
      <c r="AK1" s="157" t="s">
        <v>248</v>
      </c>
      <c r="AL1" s="146" t="s">
        <v>247</v>
      </c>
      <c r="AM1" s="158" t="s">
        <v>246</v>
      </c>
      <c r="AN1" s="158" t="s">
        <v>245</v>
      </c>
      <c r="AO1" s="158" t="s">
        <v>244</v>
      </c>
      <c r="AP1" s="158" t="s">
        <v>243</v>
      </c>
      <c r="AQ1" s="146" t="s">
        <v>242</v>
      </c>
      <c r="AR1" s="146" t="s">
        <v>241</v>
      </c>
      <c r="AS1" s="152" t="s">
        <v>240</v>
      </c>
      <c r="AT1" s="146" t="s">
        <v>239</v>
      </c>
      <c r="AU1" s="152" t="s">
        <v>238</v>
      </c>
      <c r="AV1" s="152" t="s">
        <v>237</v>
      </c>
      <c r="AW1" s="159" t="s">
        <v>236</v>
      </c>
      <c r="AX1" s="159" t="s">
        <v>282</v>
      </c>
      <c r="AY1" s="160" t="s">
        <v>235</v>
      </c>
      <c r="AZ1" s="146" t="s">
        <v>234</v>
      </c>
      <c r="BA1" s="152" t="s">
        <v>233</v>
      </c>
      <c r="BB1" s="146" t="s">
        <v>232</v>
      </c>
      <c r="BC1" s="152" t="s">
        <v>231</v>
      </c>
      <c r="BD1" s="152" t="s">
        <v>230</v>
      </c>
      <c r="BE1" s="159" t="s">
        <v>229</v>
      </c>
      <c r="BF1" s="161" t="s">
        <v>228</v>
      </c>
      <c r="BG1" s="152" t="s">
        <v>227</v>
      </c>
      <c r="BH1" s="146" t="s">
        <v>226</v>
      </c>
      <c r="BI1" s="146" t="s">
        <v>183</v>
      </c>
      <c r="BJ1" s="146" t="s">
        <v>225</v>
      </c>
      <c r="BK1" s="146" t="s">
        <v>224</v>
      </c>
      <c r="BL1" s="146" t="s">
        <v>223</v>
      </c>
      <c r="BM1" s="146" t="s">
        <v>222</v>
      </c>
      <c r="BN1" s="146" t="s">
        <v>221</v>
      </c>
      <c r="BO1" s="146" t="s">
        <v>220</v>
      </c>
      <c r="BP1" s="146" t="s">
        <v>219</v>
      </c>
      <c r="BQ1" s="146" t="s">
        <v>218</v>
      </c>
      <c r="BR1" s="146" t="s">
        <v>293</v>
      </c>
      <c r="BS1" s="146" t="s">
        <v>217</v>
      </c>
      <c r="BT1" s="146" t="s">
        <v>216</v>
      </c>
      <c r="BU1" s="146" t="s">
        <v>215</v>
      </c>
      <c r="BV1" s="146" t="s">
        <v>214</v>
      </c>
      <c r="BW1" s="146" t="s">
        <v>213</v>
      </c>
      <c r="BX1" s="146" t="s">
        <v>212</v>
      </c>
      <c r="BY1" s="146" t="s">
        <v>211</v>
      </c>
      <c r="BZ1" s="146" t="s">
        <v>210</v>
      </c>
      <c r="CA1" s="146" t="s">
        <v>209</v>
      </c>
      <c r="CB1" s="151" t="s">
        <v>208</v>
      </c>
      <c r="CC1" s="146" t="s">
        <v>207</v>
      </c>
      <c r="CD1" s="146" t="s">
        <v>206</v>
      </c>
      <c r="CE1" s="146" t="s">
        <v>205</v>
      </c>
      <c r="CF1" s="146" t="s">
        <v>204</v>
      </c>
      <c r="CG1" s="146" t="s">
        <v>203</v>
      </c>
      <c r="CH1" s="146" t="s">
        <v>202</v>
      </c>
      <c r="CI1" s="146" t="s">
        <v>201</v>
      </c>
      <c r="CJ1" s="146" t="s">
        <v>200</v>
      </c>
      <c r="CK1" s="146" t="s">
        <v>199</v>
      </c>
      <c r="CL1" s="158" t="s">
        <v>198</v>
      </c>
      <c r="CM1" s="147" t="s">
        <v>197</v>
      </c>
      <c r="CN1" s="147" t="s">
        <v>196</v>
      </c>
      <c r="CO1" s="147" t="s">
        <v>184</v>
      </c>
      <c r="CP1" s="147" t="s">
        <v>195</v>
      </c>
      <c r="CQ1" s="147" t="s">
        <v>194</v>
      </c>
      <c r="CR1" s="147" t="s">
        <v>193</v>
      </c>
      <c r="CS1" s="147" t="s">
        <v>192</v>
      </c>
      <c r="CT1" s="147" t="s">
        <v>191</v>
      </c>
      <c r="CU1" s="147" t="s">
        <v>190</v>
      </c>
      <c r="CV1" s="147" t="s">
        <v>189</v>
      </c>
      <c r="CW1" s="147" t="s">
        <v>188</v>
      </c>
      <c r="CX1" s="147" t="s">
        <v>187</v>
      </c>
      <c r="CY1" s="162" t="s">
        <v>186</v>
      </c>
      <c r="CZ1" s="162" t="s">
        <v>185</v>
      </c>
      <c r="DA1" s="162" t="s">
        <v>184</v>
      </c>
      <c r="DB1" s="163"/>
      <c r="DC1" s="163"/>
      <c r="DD1" s="163"/>
      <c r="DE1" s="163"/>
      <c r="DF1" s="163"/>
      <c r="DG1" s="163"/>
      <c r="DH1" s="163"/>
      <c r="DI1" s="164"/>
      <c r="DJ1" s="54"/>
    </row>
    <row r="2" spans="1:114" s="59" customFormat="1" ht="25.5" customHeight="1">
      <c r="A2" s="60" t="s">
        <v>303</v>
      </c>
      <c r="B2" s="61">
        <f>IF('Application for short term'!F22="","",'Application for short term'!F22&amp;"年"&amp;TEXT('Application for short term'!J22,"0#")&amp;"月")</f>
      </c>
      <c r="C2" s="62" t="s">
        <v>302</v>
      </c>
      <c r="D2" s="61" t="s">
        <v>288</v>
      </c>
      <c r="E2" s="62" t="s">
        <v>289</v>
      </c>
      <c r="F2" s="61" t="s">
        <v>290</v>
      </c>
      <c r="G2" s="63" t="str">
        <f>IF('Application for short term'!U4="ERROR",'Application for short term'!U4,CHOOSE('Application for short term'!U4,"新宿校","OLJ校","秋葉原校","京都駅前校"))</f>
        <v>ERROR</v>
      </c>
      <c r="H2" s="64">
        <f>IF('Application for short term'!$F$10="","",'Application for short term'!$F$10)</f>
      </c>
      <c r="I2" s="62" t="s">
        <v>291</v>
      </c>
      <c r="J2" s="61" t="s">
        <v>292</v>
      </c>
      <c r="K2" s="62" t="s">
        <v>287</v>
      </c>
      <c r="L2" s="65" t="e">
        <f>IF(#REF!="","",#REF!)</f>
        <v>#REF!</v>
      </c>
      <c r="M2" s="62" t="e">
        <f>IF(#REF!="□",IF(#REF!="□","ERROR","女"),IF(#REF!="■","ERROR","男"))</f>
        <v>#REF!</v>
      </c>
      <c r="N2" s="66" t="e">
        <f>IF(#REF!="","",#REF!)</f>
        <v>#REF!</v>
      </c>
      <c r="O2" s="67" t="str">
        <f>IF('Application for short term'!AA24="ERROR",'Application for short term'!AA24,CHOOSE('Application for short term'!AA24,"学生","会社員","兵役","日本留学準備中"))</f>
        <v>ERROR</v>
      </c>
      <c r="P2" s="68">
        <f>IF('Application for short term'!$T$10="","",'Application for short term'!$T$10)</f>
      </c>
      <c r="Q2" s="69" t="e">
        <f>IF(#REF!="□",IF(#REF!="□","ERROR","有"),IF(#REF!="■","ERROR","無"))</f>
        <v>#REF!</v>
      </c>
      <c r="R2" s="70">
        <f>IF('Application for short term'!$F$14="","",'Application for short term'!$F$14)</f>
      </c>
      <c r="S2" s="70">
        <f>IF('Application for short term'!$F$16="","",'Application for short term'!$F$16)</f>
      </c>
      <c r="T2" s="71">
        <f>IF('Application for short term'!$AD$14="","",'Application for short term'!$AD$14)</f>
      </c>
      <c r="U2" s="72" t="str">
        <f>IF('Application for short term'!$F$20="","―",T('Application for short term'!$F$20))</f>
        <v>―</v>
      </c>
      <c r="V2" s="73" t="str">
        <f>IF('Application for short term'!$P$20="","―",TEXT('Application for short term'!$P$20&amp;"/"&amp;'Application for short term'!$T$20&amp;"/"&amp;'Application for short term'!$W$20,"yyyy!/mm!/dd"))</f>
        <v>―</v>
      </c>
      <c r="W2" s="74">
        <f>IF('Application for short term'!$AD$20="","",'Application for short term'!$AD$20)</f>
      </c>
      <c r="X2" s="65" t="e">
        <f>IF('Application for short term'!#REF!="□",IF('Application for short term'!#REF!="□","ERROR","有"),IF('Application for short term'!#REF!="■","ERROR","無"))</f>
        <v>#REF!</v>
      </c>
      <c r="Y2" s="65" t="e">
        <f>IF(X2="有",IF(OR(#REF!=0,#REF!&lt;&gt;#REF!),"ERROR",#REF!),"")</f>
        <v>#REF!</v>
      </c>
      <c r="Z2" s="75" t="e">
        <f>IF(OR(Y2="",Y2="ERROR"),"",CHOOSE(Y2,#REF!,#REF!,#REF!,#REF!,#REF!,#REF!,#REF!,#REF!,#REF!))</f>
        <v>#REF!</v>
      </c>
      <c r="AA2" s="75" t="e">
        <f>IF(OR(Y2="",Y2="ERROR"),"",CHOOSE(Y2,#REF!,#REF!,#REF!,#REF!,#REF!,#REF!,#REF!,#REF!,#REF!))</f>
        <v>#REF!</v>
      </c>
      <c r="AB2" s="65" t="str">
        <f>IF('Application for short term'!AE22="□",IF('Application for short term'!AH22="□","ERROR","有"),IF('Application for short term'!AH22="■","ERROR","無"))</f>
        <v>無</v>
      </c>
      <c r="AC2" s="48"/>
      <c r="AD2" s="65" t="str">
        <f>IF('Application for short term'!AB24="ERROR",'Application for short term'!AB24,CHOOSE('Application for short term'!AB24,"卒業","在学中","休学中","中退"))</f>
        <v>ERROR</v>
      </c>
      <c r="AE2" s="67" t="str">
        <f>IF('Application for short term'!AC24="ERROR",'Application for short term'!AC24,CHOOSE('Application for short term'!AC24,"大学院(博士)","大学院(修士)","大学","短期大学","専門学校","高等学校","中学校","その他"))</f>
        <v>ERROR</v>
      </c>
      <c r="AF2" s="76">
        <f>IF('Application for short term'!$F$31="","",'Application for short term'!$F$31)</f>
      </c>
      <c r="AG2" s="71">
        <f>IF('Application for short term'!AA31="","",'Application for short term'!AA31&amp;"/"&amp;TEXT('Application for short term'!AE31,"0#")&amp;"/"&amp;IF('Application for short term'!AH31="","-",TEXT('Application for short term'!AH31,"0#")))</f>
      </c>
      <c r="AH2" s="49"/>
      <c r="AI2" s="71" t="e">
        <f>IF(#REF!="","",#REF!)</f>
        <v>#REF!</v>
      </c>
      <c r="AJ2" s="77" t="e">
        <f>IF(#REF!="","",#REF!)</f>
        <v>#REF!</v>
      </c>
      <c r="AK2" s="77" t="e">
        <f>IF(#REF!="","",#REF!)</f>
        <v>#REF!</v>
      </c>
      <c r="AL2" s="71" t="e">
        <f>IF(#REF!="","",#REF!)</f>
        <v>#REF!</v>
      </c>
      <c r="AM2" s="77" t="e">
        <f>IF(#REF!="","",#REF!)</f>
        <v>#REF!</v>
      </c>
      <c r="AN2" s="77" t="e">
        <f>IF(#REF!="","",#REF!)</f>
        <v>#REF!</v>
      </c>
      <c r="AO2" s="78">
        <f>IF('Application for short term'!$M$45="","",'Application for short term'!$M$45)</f>
      </c>
      <c r="AP2" s="78">
        <f>IF('Application for short term'!$AD$45="","",'Application for short term'!$AD$45)</f>
      </c>
      <c r="AQ2" s="138" t="s">
        <v>305</v>
      </c>
      <c r="AR2" s="79" t="e">
        <f>IF(#REF!="","",#REF!)</f>
        <v>#REF!</v>
      </c>
      <c r="AS2" s="67">
        <f>IF('Application for short term'!U54="","",IF('Application for short term'!U54=0,'Application for short term'!F55,LEFT('Application for short term'!F55,'Application for short term'!U54-1)))</f>
      </c>
      <c r="AT2" s="67">
        <f>IF('Application for short term'!V54="","",IF('Application for short term'!V54=0,'Application for short term'!AH55,LEFT('Application for short term'!AH55,'Application for short term'!V54-1)))</f>
      </c>
      <c r="AU2" s="70">
        <f>IF('Application for short term'!W54="","",IF('Application for short term'!W54=0,'Application for short term'!F57,LEFT('Application for short term'!F57,'Application for short term'!W54-1)))</f>
      </c>
      <c r="AV2" s="71" t="e">
        <f>IF(#REF!="","",IF(#REF!=0,#REF!,LEFT(#REF!,#REF!-1)))</f>
        <v>#REF!</v>
      </c>
      <c r="AW2" s="67" t="e">
        <f>IF('Application for short term'!X54="","",IF('Application for short term'!X54=0,'Application for short term'!#REF!,LEFT('Application for short term'!#REF!,'Application for short term'!X54-1)))</f>
        <v>#REF!</v>
      </c>
      <c r="AX2" s="67" t="e">
        <f>IF('Application for short term'!Y54="","",IF('Application for short term'!Y54=0,'Application for short term'!#REF!,LEFT('Application for short term'!#REF!,'Application for short term'!Y54-1)))</f>
        <v>#REF!</v>
      </c>
      <c r="AY2" s="71" t="e">
        <f>IF('Application for short term'!Z54="","",IF('Application for short term'!Z54=0,'Application for short term'!#REF!,LEFT('Application for short term'!#REF!,'Application for short term'!Z54-1)))</f>
        <v>#REF!</v>
      </c>
      <c r="AZ2" s="67" t="e">
        <f>IF('Application for short term'!AA54="","",IF('Application for short term'!AA54=0,'Application for short term'!#REF!,LEFT('Application for short term'!#REF!,'Application for short term'!AA54-1)))</f>
        <v>#REF!</v>
      </c>
      <c r="BA2" s="67">
        <f>IF('Application for short term'!U54="","",IF('Application for short term'!U54=0,"",MID('Application for short term'!F55,'Application for short term'!U54+1,LEN('Application for short term'!F55)-'Application for short term'!U54)))</f>
      </c>
      <c r="BB2" s="67">
        <f>IF('Application for short term'!V54="","",IF('Application for short term'!V54=0,"",MID('Application for short term'!AH55,'Application for short term'!V54+1,LEN('Application for short term'!AH55)-'Application for short term'!V54)))</f>
      </c>
      <c r="BC2" s="67">
        <f>IF(OR(BA2="",'Application for short term'!W54=""),"",IF('Application for short term'!W54=0,AU2,MID('Application for short term'!F57,'Application for short term'!W54+1,LEN('Application for short term'!F57)-'Application for short term'!W54)))</f>
      </c>
      <c r="BD2" s="71" t="e">
        <f>IF(OR(BA2="",#REF!=""),"",IF(#REF!=0,"",MID(#REF!,#REF!+1,LEN(#REF!)-#REF!)))</f>
        <v>#REF!</v>
      </c>
      <c r="BE2" s="67" t="e">
        <f>IF(OR(BA2="",'Application for short term'!X54=""),"",IF('Application for short term'!X54=0,"",MID('Application for short term'!#REF!,'Application for short term'!X54+1,LEN('Application for short term'!#REF!)-'Application for short term'!X54)))</f>
        <v>#REF!</v>
      </c>
      <c r="BF2" s="67" t="e">
        <f>IF(OR(BA2="",'Application for short term'!Y54=""),"",IF('Application for short term'!Y54=0,"",MID('Application for short term'!#REF!,'Application for short term'!Y54+1,LEN('Application for short term'!#REF!)-'Application for short term'!Y54)))</f>
        <v>#REF!</v>
      </c>
      <c r="BG2" s="71" t="e">
        <f>IF(OR(BA2="",'Application for short term'!Z54=""),"",IF('Application for short term'!Z54=0,"",MID('Application for short term'!#REF!,'Application for short term'!Z54+1,LEN('Application for short term'!#REF!)-'Application for short term'!Z54)))</f>
        <v>#REF!</v>
      </c>
      <c r="BH2" s="67" t="e">
        <f>IF('Application for short term'!AA54="","",IF('Application for short term'!AA54=0,"",MID('Application for short term'!#REF!,'Application for short term'!AA54+1,LEN('Application for short term'!#REF!)-'Application for short term'!AA54)))</f>
        <v>#REF!</v>
      </c>
      <c r="BI2" s="50" t="s">
        <v>182</v>
      </c>
      <c r="BJ2" s="67" t="e">
        <f>IF(#REF!="ERROR",#REF!,CHOOSE(#REF!,"進学","帰国","就職","その他"))</f>
        <v>#REF!</v>
      </c>
      <c r="BK2" s="67"/>
      <c r="BL2" s="80"/>
      <c r="BM2" s="80"/>
      <c r="BN2" s="80"/>
      <c r="BO2" s="80"/>
      <c r="BP2" s="52"/>
      <c r="BQ2" s="52"/>
      <c r="BR2" s="52"/>
      <c r="BS2" s="53"/>
      <c r="BT2" s="53"/>
      <c r="BU2" s="53"/>
      <c r="BV2" s="53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6"/>
    </row>
    <row r="3" spans="26:61" s="36" customFormat="1" ht="25.5" customHeight="1">
      <c r="Z3" s="37"/>
      <c r="AA3" s="37"/>
      <c r="AC3" s="38"/>
      <c r="AG3" s="39"/>
      <c r="BI3" s="38"/>
    </row>
    <row r="4" spans="1:54" ht="30.75" customHeight="1">
      <c r="A4" s="40"/>
      <c r="B4" s="41"/>
      <c r="C4" s="42"/>
      <c r="D4" s="43"/>
      <c r="E4" s="41"/>
      <c r="G4" s="45"/>
      <c r="Y4" s="43"/>
      <c r="Z4" s="46"/>
      <c r="AA4" s="46"/>
      <c r="AT4" s="47"/>
      <c r="BB4" s="47"/>
    </row>
    <row r="5" spans="1:119" ht="13.5">
      <c r="A5" s="357" t="s">
        <v>171</v>
      </c>
      <c r="B5" s="357" t="s">
        <v>170</v>
      </c>
      <c r="C5" s="357" t="s">
        <v>7</v>
      </c>
      <c r="D5" s="359" t="s">
        <v>181</v>
      </c>
      <c r="E5" s="359"/>
      <c r="F5" s="359"/>
      <c r="G5" s="359"/>
      <c r="H5" s="359"/>
      <c r="I5" s="359"/>
      <c r="J5" s="359"/>
      <c r="K5" s="359"/>
      <c r="L5" s="359"/>
      <c r="M5" s="359" t="s">
        <v>114</v>
      </c>
      <c r="N5" s="359"/>
      <c r="O5" s="360" t="s">
        <v>180</v>
      </c>
      <c r="P5" s="361"/>
      <c r="Q5" s="361"/>
      <c r="R5" s="361"/>
      <c r="S5" s="362"/>
      <c r="T5" s="383" t="s">
        <v>179</v>
      </c>
      <c r="U5" s="365" t="s">
        <v>178</v>
      </c>
      <c r="V5" s="365"/>
      <c r="W5" s="365"/>
      <c r="X5" s="365"/>
      <c r="Y5" s="365"/>
      <c r="Z5" s="365"/>
      <c r="AA5" s="365"/>
      <c r="AB5" s="365"/>
      <c r="AC5" s="366"/>
      <c r="AD5" s="81"/>
      <c r="AE5" s="81"/>
      <c r="AF5" s="81"/>
      <c r="AG5" s="369" t="s">
        <v>286</v>
      </c>
      <c r="AH5" s="369" t="s">
        <v>177</v>
      </c>
      <c r="AI5" s="371" t="s">
        <v>176</v>
      </c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81"/>
      <c r="BD5" s="359" t="s">
        <v>175</v>
      </c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98" t="s">
        <v>174</v>
      </c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399"/>
      <c r="DB5" s="400"/>
      <c r="DC5" s="392" t="s">
        <v>173</v>
      </c>
      <c r="DD5" s="393"/>
      <c r="DE5" s="393"/>
      <c r="DF5" s="393"/>
      <c r="DG5" s="393"/>
      <c r="DH5" s="394"/>
      <c r="DI5" s="374" t="s">
        <v>172</v>
      </c>
      <c r="DJ5" s="375"/>
      <c r="DK5" s="375"/>
      <c r="DL5" s="375"/>
      <c r="DM5" s="375"/>
      <c r="DN5" s="375"/>
      <c r="DO5" s="376"/>
    </row>
    <row r="6" spans="1:119" ht="14.25" customHeight="1">
      <c r="A6" s="357" t="s">
        <v>171</v>
      </c>
      <c r="B6" s="357" t="s">
        <v>170</v>
      </c>
      <c r="C6" s="357"/>
      <c r="D6" s="373" t="s">
        <v>88</v>
      </c>
      <c r="E6" s="359" t="s">
        <v>169</v>
      </c>
      <c r="F6" s="82" t="s">
        <v>144</v>
      </c>
      <c r="G6" s="82" t="s">
        <v>143</v>
      </c>
      <c r="H6" s="381" t="s">
        <v>8</v>
      </c>
      <c r="I6" s="83" t="s">
        <v>1</v>
      </c>
      <c r="J6" s="83" t="s">
        <v>2</v>
      </c>
      <c r="K6" s="83" t="s">
        <v>3</v>
      </c>
      <c r="L6" s="359" t="s">
        <v>112</v>
      </c>
      <c r="M6" s="359" t="s">
        <v>168</v>
      </c>
      <c r="N6" s="84" t="s">
        <v>283</v>
      </c>
      <c r="O6" s="363" t="s">
        <v>167</v>
      </c>
      <c r="P6" s="363" t="s">
        <v>166</v>
      </c>
      <c r="Q6" s="363" t="s">
        <v>165</v>
      </c>
      <c r="R6" s="363" t="s">
        <v>164</v>
      </c>
      <c r="S6" s="363" t="s">
        <v>163</v>
      </c>
      <c r="T6" s="384"/>
      <c r="U6" s="367"/>
      <c r="V6" s="367"/>
      <c r="W6" s="367"/>
      <c r="X6" s="367"/>
      <c r="Y6" s="367"/>
      <c r="Z6" s="367"/>
      <c r="AA6" s="367"/>
      <c r="AB6" s="367"/>
      <c r="AC6" s="368"/>
      <c r="AD6" s="81"/>
      <c r="AE6" s="81"/>
      <c r="AF6" s="81"/>
      <c r="AG6" s="369"/>
      <c r="AH6" s="369"/>
      <c r="AI6" s="371" t="s">
        <v>162</v>
      </c>
      <c r="AJ6" s="85"/>
      <c r="AK6" s="85"/>
      <c r="AL6" s="85"/>
      <c r="AM6" s="85"/>
      <c r="AN6" s="371" t="s">
        <v>161</v>
      </c>
      <c r="AO6" s="371"/>
      <c r="AP6" s="371"/>
      <c r="AQ6" s="371"/>
      <c r="AR6" s="371"/>
      <c r="AS6" s="371"/>
      <c r="AT6" s="371"/>
      <c r="AU6" s="371"/>
      <c r="AV6" s="371"/>
      <c r="AW6" s="371"/>
      <c r="AX6" s="371" t="s">
        <v>160</v>
      </c>
      <c r="AY6" s="371" t="s">
        <v>159</v>
      </c>
      <c r="AZ6" s="371"/>
      <c r="BA6" s="371"/>
      <c r="BB6" s="371"/>
      <c r="BC6" s="81"/>
      <c r="BD6" s="359" t="s">
        <v>158</v>
      </c>
      <c r="BE6" s="86"/>
      <c r="BF6" s="359" t="s">
        <v>157</v>
      </c>
      <c r="BG6" s="86"/>
      <c r="BH6" s="385" t="s">
        <v>156</v>
      </c>
      <c r="BI6" s="386"/>
      <c r="BJ6" s="386"/>
      <c r="BK6" s="386"/>
      <c r="BL6" s="386"/>
      <c r="BM6" s="386"/>
      <c r="BN6" s="387"/>
      <c r="BO6" s="86"/>
      <c r="BP6" s="86"/>
      <c r="BQ6" s="86"/>
      <c r="BR6" s="388" t="s">
        <v>155</v>
      </c>
      <c r="BS6" s="87" t="s">
        <v>154</v>
      </c>
      <c r="BT6" s="87" t="s">
        <v>153</v>
      </c>
      <c r="BU6" s="87" t="s">
        <v>152</v>
      </c>
      <c r="BV6" s="87" t="s">
        <v>151</v>
      </c>
      <c r="BW6" s="87" t="s">
        <v>91</v>
      </c>
      <c r="BX6" s="390" t="s">
        <v>150</v>
      </c>
      <c r="BY6" s="88" t="s">
        <v>149</v>
      </c>
      <c r="BZ6" s="88" t="s">
        <v>148</v>
      </c>
      <c r="CA6" s="88" t="s">
        <v>147</v>
      </c>
      <c r="CB6" s="89" t="s">
        <v>146</v>
      </c>
      <c r="CC6" s="398" t="s">
        <v>145</v>
      </c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399"/>
      <c r="CZ6" s="399"/>
      <c r="DA6" s="399"/>
      <c r="DB6" s="400"/>
      <c r="DC6" s="395"/>
      <c r="DD6" s="396"/>
      <c r="DE6" s="396"/>
      <c r="DF6" s="396"/>
      <c r="DG6" s="396"/>
      <c r="DH6" s="397"/>
      <c r="DI6" s="377"/>
      <c r="DJ6" s="378"/>
      <c r="DK6" s="378"/>
      <c r="DL6" s="378"/>
      <c r="DM6" s="378"/>
      <c r="DN6" s="378"/>
      <c r="DO6" s="379"/>
    </row>
    <row r="7" spans="1:119" ht="13.5">
      <c r="A7" s="358"/>
      <c r="B7" s="358"/>
      <c r="C7" s="358"/>
      <c r="D7" s="380"/>
      <c r="E7" s="373"/>
      <c r="F7" s="82"/>
      <c r="G7" s="82"/>
      <c r="H7" s="382"/>
      <c r="I7" s="83"/>
      <c r="J7" s="83"/>
      <c r="K7" s="83"/>
      <c r="L7" s="373"/>
      <c r="M7" s="373"/>
      <c r="N7" s="84" t="s">
        <v>284</v>
      </c>
      <c r="O7" s="364"/>
      <c r="P7" s="364"/>
      <c r="Q7" s="364"/>
      <c r="R7" s="364"/>
      <c r="S7" s="364"/>
      <c r="T7" s="384"/>
      <c r="U7" s="90" t="s">
        <v>142</v>
      </c>
      <c r="V7" s="82" t="s">
        <v>141</v>
      </c>
      <c r="W7" s="82" t="s">
        <v>140</v>
      </c>
      <c r="X7" s="91" t="s">
        <v>139</v>
      </c>
      <c r="Y7" s="91" t="s">
        <v>124</v>
      </c>
      <c r="Z7" s="92" t="s">
        <v>1</v>
      </c>
      <c r="AA7" s="92" t="s">
        <v>2</v>
      </c>
      <c r="AB7" s="92" t="s">
        <v>3</v>
      </c>
      <c r="AC7" s="91" t="s">
        <v>123</v>
      </c>
      <c r="AD7" s="93" t="s">
        <v>1</v>
      </c>
      <c r="AE7" s="93" t="s">
        <v>2</v>
      </c>
      <c r="AF7" s="93" t="s">
        <v>3</v>
      </c>
      <c r="AG7" s="370"/>
      <c r="AH7" s="370"/>
      <c r="AI7" s="372"/>
      <c r="AJ7" s="82" t="s">
        <v>138</v>
      </c>
      <c r="AK7" s="82" t="s">
        <v>137</v>
      </c>
      <c r="AL7" s="82" t="s">
        <v>136</v>
      </c>
      <c r="AM7" s="82" t="s">
        <v>135</v>
      </c>
      <c r="AN7" s="94" t="s">
        <v>134</v>
      </c>
      <c r="AO7" s="82" t="s">
        <v>133</v>
      </c>
      <c r="AP7" s="82" t="s">
        <v>132</v>
      </c>
      <c r="AQ7" s="82" t="s">
        <v>131</v>
      </c>
      <c r="AR7" s="82" t="s">
        <v>130</v>
      </c>
      <c r="AS7" s="82" t="s">
        <v>129</v>
      </c>
      <c r="AT7" s="82" t="s">
        <v>128</v>
      </c>
      <c r="AU7" s="82" t="s">
        <v>127</v>
      </c>
      <c r="AV7" s="82" t="s">
        <v>91</v>
      </c>
      <c r="AW7" s="84" t="s">
        <v>90</v>
      </c>
      <c r="AX7" s="372"/>
      <c r="AY7" s="95" t="s">
        <v>1</v>
      </c>
      <c r="AZ7" s="95" t="s">
        <v>2</v>
      </c>
      <c r="BA7" s="95" t="s">
        <v>3</v>
      </c>
      <c r="BB7" s="94" t="s">
        <v>90</v>
      </c>
      <c r="BC7" s="96"/>
      <c r="BD7" s="373"/>
      <c r="BE7" s="84"/>
      <c r="BF7" s="373"/>
      <c r="BG7" s="84" t="s">
        <v>126</v>
      </c>
      <c r="BH7" s="84" t="s">
        <v>125</v>
      </c>
      <c r="BI7" s="84" t="s">
        <v>124</v>
      </c>
      <c r="BJ7" s="84" t="s">
        <v>1</v>
      </c>
      <c r="BK7" s="84" t="s">
        <v>2</v>
      </c>
      <c r="BL7" s="84" t="s">
        <v>3</v>
      </c>
      <c r="BM7" s="84" t="s">
        <v>123</v>
      </c>
      <c r="BN7" s="84" t="s">
        <v>90</v>
      </c>
      <c r="BO7" s="84" t="s">
        <v>1</v>
      </c>
      <c r="BP7" s="84" t="s">
        <v>2</v>
      </c>
      <c r="BQ7" s="84" t="s">
        <v>3</v>
      </c>
      <c r="BR7" s="389"/>
      <c r="BS7" s="87" t="s">
        <v>122</v>
      </c>
      <c r="BT7" s="87" t="s">
        <v>121</v>
      </c>
      <c r="BU7" s="87" t="s">
        <v>120</v>
      </c>
      <c r="BV7" s="87" t="s">
        <v>119</v>
      </c>
      <c r="BW7" s="87" t="s">
        <v>115</v>
      </c>
      <c r="BX7" s="391"/>
      <c r="BY7" s="97" t="s">
        <v>118</v>
      </c>
      <c r="BZ7" s="97" t="s">
        <v>117</v>
      </c>
      <c r="CA7" s="97" t="s">
        <v>116</v>
      </c>
      <c r="CB7" s="98" t="s">
        <v>115</v>
      </c>
      <c r="CC7" s="99" t="s">
        <v>88</v>
      </c>
      <c r="CD7" s="100" t="s">
        <v>114</v>
      </c>
      <c r="CE7" s="101" t="s">
        <v>113</v>
      </c>
      <c r="CF7" s="100" t="s">
        <v>112</v>
      </c>
      <c r="CG7" s="100" t="s">
        <v>111</v>
      </c>
      <c r="CH7" s="101" t="s">
        <v>110</v>
      </c>
      <c r="CI7" s="100" t="s">
        <v>109</v>
      </c>
      <c r="CJ7" s="100" t="s">
        <v>108</v>
      </c>
      <c r="CK7" s="100" t="s">
        <v>107</v>
      </c>
      <c r="CL7" s="82" t="s">
        <v>294</v>
      </c>
      <c r="CM7" s="82" t="s">
        <v>295</v>
      </c>
      <c r="CN7" s="82" t="s">
        <v>106</v>
      </c>
      <c r="CO7" s="82" t="s">
        <v>105</v>
      </c>
      <c r="CP7" s="82" t="s">
        <v>104</v>
      </c>
      <c r="CQ7" s="82" t="s">
        <v>103</v>
      </c>
      <c r="CR7" s="82" t="s">
        <v>102</v>
      </c>
      <c r="CS7" s="82" t="s">
        <v>101</v>
      </c>
      <c r="CT7" s="82" t="s">
        <v>100</v>
      </c>
      <c r="CU7" s="82" t="s">
        <v>99</v>
      </c>
      <c r="CV7" s="82" t="s">
        <v>98</v>
      </c>
      <c r="CW7" s="82" t="s">
        <v>97</v>
      </c>
      <c r="CX7" s="82" t="s">
        <v>304</v>
      </c>
      <c r="CY7" s="82" t="s">
        <v>96</v>
      </c>
      <c r="CZ7" s="82" t="s">
        <v>297</v>
      </c>
      <c r="DA7" s="82" t="s">
        <v>296</v>
      </c>
      <c r="DB7" s="84" t="s">
        <v>90</v>
      </c>
      <c r="DC7" s="102" t="s">
        <v>95</v>
      </c>
      <c r="DD7" s="82" t="s">
        <v>94</v>
      </c>
      <c r="DE7" s="82" t="s">
        <v>93</v>
      </c>
      <c r="DF7" s="82" t="s">
        <v>92</v>
      </c>
      <c r="DG7" s="82" t="s">
        <v>91</v>
      </c>
      <c r="DH7" s="84" t="s">
        <v>90</v>
      </c>
      <c r="DI7" s="103" t="s">
        <v>89</v>
      </c>
      <c r="DJ7" s="104" t="s">
        <v>88</v>
      </c>
      <c r="DK7" s="105" t="s">
        <v>8</v>
      </c>
      <c r="DL7" s="104" t="s">
        <v>7</v>
      </c>
      <c r="DM7" s="104" t="s">
        <v>87</v>
      </c>
      <c r="DN7" s="104" t="s">
        <v>86</v>
      </c>
      <c r="DO7" s="104" t="s">
        <v>85</v>
      </c>
    </row>
    <row r="8" spans="1:119" ht="14.25" customHeight="1">
      <c r="A8" s="106">
        <f>IF(F3="","",F3)</f>
      </c>
      <c r="B8" s="106">
        <f>IF(G3="","",G3)</f>
      </c>
      <c r="C8" s="107">
        <f>IF(H3="","",H3)</f>
      </c>
      <c r="D8" s="108">
        <f>IF(L3="","",L3)</f>
      </c>
      <c r="E8" s="109">
        <f>IF(M3="","",M3)</f>
      </c>
      <c r="F8" s="110" t="str">
        <f>IF(E8="男","○","　")</f>
        <v>　</v>
      </c>
      <c r="G8" s="110" t="str">
        <f>IF(E8="女","○","　")</f>
        <v>　</v>
      </c>
      <c r="H8" s="111">
        <f>IF(N3="","",N3)</f>
      </c>
      <c r="I8" s="110">
        <f>IF(H8="","",YEAR(H8))</f>
      </c>
      <c r="J8" s="110">
        <f>IF(H8="","",MONTH(H8))</f>
      </c>
      <c r="K8" s="110">
        <f>IF(H8="","",DAY(H8))</f>
      </c>
      <c r="L8" s="108">
        <f>IF(O3="","",O3)</f>
      </c>
      <c r="M8" s="108">
        <f>IF(P3="","",P3)</f>
      </c>
      <c r="N8" s="108">
        <f>IF(R3="","",R3)</f>
      </c>
      <c r="O8" s="108">
        <f>IF(U3="","",U3)</f>
      </c>
      <c r="P8" s="108">
        <f>IF(V3="","",V3)</f>
      </c>
      <c r="Q8" s="110">
        <f>IF(OR(P8="―",P8=""),"",YEAR(P8))</f>
      </c>
      <c r="R8" s="110">
        <f>IF(OR(P8="―",P8=""),"",MONTH(P8))</f>
      </c>
      <c r="S8" s="110" t="str">
        <f>IF(OR(P8="―",P8="")," ",DAY(P8))</f>
        <v> </v>
      </c>
      <c r="T8" s="110">
        <f>IF(W3="","",W3)</f>
      </c>
      <c r="U8" s="108">
        <f>IF(X3="","",X3)</f>
      </c>
      <c r="V8" s="108" t="str">
        <f>IF(U8="有","○","　")</f>
        <v>　</v>
      </c>
      <c r="W8" s="108" t="str">
        <f>IF(U8="無","○","　")</f>
        <v>　</v>
      </c>
      <c r="X8" s="112">
        <f>IF(Y3="","",Y3)</f>
      </c>
      <c r="Y8" s="113">
        <f>IF(Z3="","",Z3)</f>
      </c>
      <c r="Z8" s="110">
        <f>IF(Y8="","",YEAR(Y8))</f>
      </c>
      <c r="AA8" s="110">
        <f>IF(Y8="","",MONTH(Y8))</f>
      </c>
      <c r="AB8" s="110">
        <f>IF(Y8="","",DAY(Y8))</f>
      </c>
      <c r="AC8" s="114">
        <f>IF(AA3="","",AA3)</f>
      </c>
      <c r="AD8" s="110">
        <f>IF(AC8="","",YEAR(AC8))</f>
      </c>
      <c r="AE8" s="110">
        <f>IF(AC8="","",MONTH(AC8))</f>
      </c>
      <c r="AF8" s="110">
        <f>IF(AC8="","",DAY(AC8))</f>
      </c>
      <c r="AG8" s="108">
        <f>IF(B2="","",LOOKUP(MID(B2,6,2),{"01","04","07","10"},{"1.3年","2年","1.9年","1.6年"}))</f>
      </c>
      <c r="AH8" s="108">
        <f>IF(AC3="","",AC3)</f>
      </c>
      <c r="AI8" s="108">
        <f>IF(AD3="","",AD3)</f>
      </c>
      <c r="AJ8" s="115" t="str">
        <f>IF(AI8="卒業","■","□")</f>
        <v>□</v>
      </c>
      <c r="AK8" s="115" t="str">
        <f>IF(AI8="在学中","■","□")</f>
        <v>□</v>
      </c>
      <c r="AL8" s="115" t="str">
        <f>IF(AI8="休学中","■","□")</f>
        <v>□</v>
      </c>
      <c r="AM8" s="115" t="str">
        <f>IF(AI8="中退","■","□")</f>
        <v>□</v>
      </c>
      <c r="AN8" s="109">
        <f>IF(AE3="","",AE3)</f>
      </c>
      <c r="AO8" s="115" t="str">
        <f>IF(AN8="大学院(博士)","■","□")</f>
        <v>□</v>
      </c>
      <c r="AP8" s="115" t="str">
        <f>IF(AN8="大学院(修士)","■","□")</f>
        <v>□</v>
      </c>
      <c r="AQ8" s="115" t="str">
        <f>IF(AN8="大学","■","□")</f>
        <v>□</v>
      </c>
      <c r="AR8" s="115" t="str">
        <f>IF(AN8="短期大学","■","□")</f>
        <v>□</v>
      </c>
      <c r="AS8" s="115" t="str">
        <f>IF(AN8="専門学校","■","□")</f>
        <v>□</v>
      </c>
      <c r="AT8" s="115" t="str">
        <f>IF(AN8="高等学校","■","□")</f>
        <v>□</v>
      </c>
      <c r="AU8" s="115" t="str">
        <f>IF(AN8="中学校","■","□")</f>
        <v>□</v>
      </c>
      <c r="AV8" s="115" t="str">
        <f>IF(AN8="その他","■","□")</f>
        <v>□</v>
      </c>
      <c r="AW8" s="108">
        <f>IF(AV8="■",'Application for short term'!$I$19,"")</f>
      </c>
      <c r="AX8" s="108">
        <f>IF(AF3="","",AF3)</f>
      </c>
      <c r="AY8" s="108">
        <f>LEFT(AG3,4)</f>
      </c>
      <c r="AZ8" s="108">
        <f>MID(AG3,6,2)</f>
      </c>
      <c r="BA8" s="108">
        <f>MID(AG3,9,2)</f>
      </c>
      <c r="BB8" s="108"/>
      <c r="BC8" s="108"/>
      <c r="BD8" s="116">
        <f>IF(AO3="","",AO3)</f>
      </c>
      <c r="BE8" s="108" t="str">
        <f>IF(BD8="","□","■")</f>
        <v>□</v>
      </c>
      <c r="BF8" s="116">
        <f>IF(AP3="","",AP3)</f>
      </c>
      <c r="BG8" s="110" t="str">
        <f>IF(BH8="","□","■")</f>
        <v>□</v>
      </c>
      <c r="BH8" s="108">
        <f>IF(AI3="","",AI3)</f>
      </c>
      <c r="BI8" s="117">
        <f>IF(AJ3="","",AJ3)</f>
      </c>
      <c r="BJ8" s="110">
        <f>IF(BI8="","",YEAR(BI8))</f>
      </c>
      <c r="BK8" s="110">
        <f>IF(BI8="","",MONTH(BI8))</f>
      </c>
      <c r="BL8" s="110">
        <f>IF(BI8="","",DAY(BI8))</f>
      </c>
      <c r="BM8" s="117">
        <f>IF(AK3="","",AK3)</f>
      </c>
      <c r="BN8" s="108"/>
      <c r="BO8" s="110">
        <f>IF(BM8="","",YEAR(BM8))</f>
      </c>
      <c r="BP8" s="110">
        <f>IF(BM8="","",MONTH(BM8))</f>
      </c>
      <c r="BQ8" s="110">
        <f>IF(BM8="","",DAY(BM8))</f>
      </c>
      <c r="BR8" s="109">
        <f>IF(AQ3="","",AQ3)</f>
      </c>
      <c r="BS8" s="118" t="str">
        <f>IF(BR8="海外","■","□")</f>
        <v>□</v>
      </c>
      <c r="BT8" s="118" t="str">
        <f>IF(BR8="在日","■","□")</f>
        <v>□</v>
      </c>
      <c r="BU8" s="118" t="str">
        <f>IF(BR8="本人","■","□")</f>
        <v>□</v>
      </c>
      <c r="BV8" s="118" t="str">
        <f>IF(BR8="奨学金","■","□")</f>
        <v>□</v>
      </c>
      <c r="BW8" s="118" t="str">
        <f>IF(BR9="有","■","□")</f>
        <v>■</v>
      </c>
      <c r="BX8" s="119"/>
      <c r="BY8" s="120" t="s">
        <v>83</v>
      </c>
      <c r="BZ8" s="120" t="s">
        <v>84</v>
      </c>
      <c r="CA8" s="120"/>
      <c r="CB8" s="120" t="s">
        <v>83</v>
      </c>
      <c r="CC8" s="108">
        <f>IF(AS3="","",AS3)</f>
      </c>
      <c r="CD8" s="108">
        <f>IF(AU3="","",AU3)</f>
      </c>
      <c r="CE8" s="121">
        <f>IF(AV3="","",AV3)</f>
      </c>
      <c r="CF8" s="108">
        <f>IF(AX3="","","("&amp;AX3&amp;")")</f>
      </c>
      <c r="CG8" s="108">
        <f>IF(AW3="","",AW3)</f>
      </c>
      <c r="CH8" s="121">
        <f>IF(AY3="","",AY3)</f>
      </c>
      <c r="CI8" s="119">
        <f>IF(AZ3="","",AZ3)</f>
      </c>
      <c r="CJ8" s="110">
        <f>IF(BI3="","",BI3)</f>
      </c>
      <c r="CK8" s="108">
        <f>IF(AT4="","",AT4)</f>
      </c>
      <c r="CL8" s="118" t="str">
        <f>IF(OR($CK8=CL7,$CK9=CL7),"■","□")</f>
        <v>□</v>
      </c>
      <c r="CM8" s="118" t="str">
        <f>IF(OR($CK8=CM7,$CK9=CM7),"■","□")</f>
        <v>□</v>
      </c>
      <c r="CN8" s="118" t="str">
        <f aca="true" t="shared" si="0" ref="CN8:DA8">IF(OR($CK8=CN7,$CK9=CN7),"■","□")</f>
        <v>□</v>
      </c>
      <c r="CO8" s="118" t="str">
        <f t="shared" si="0"/>
        <v>□</v>
      </c>
      <c r="CP8" s="118" t="str">
        <f t="shared" si="0"/>
        <v>□</v>
      </c>
      <c r="CQ8" s="118" t="str">
        <f t="shared" si="0"/>
        <v>□</v>
      </c>
      <c r="CR8" s="118" t="str">
        <f t="shared" si="0"/>
        <v>□</v>
      </c>
      <c r="CS8" s="118" t="str">
        <f t="shared" si="0"/>
        <v>□</v>
      </c>
      <c r="CT8" s="118" t="str">
        <f t="shared" si="0"/>
        <v>□</v>
      </c>
      <c r="CU8" s="118" t="str">
        <f t="shared" si="0"/>
        <v>□</v>
      </c>
      <c r="CV8" s="118" t="str">
        <f t="shared" si="0"/>
        <v>□</v>
      </c>
      <c r="CW8" s="118" t="str">
        <f t="shared" si="0"/>
        <v>□</v>
      </c>
      <c r="CX8" s="118" t="str">
        <f t="shared" si="0"/>
        <v>□</v>
      </c>
      <c r="CY8" s="118" t="str">
        <f>IF(OR($CK8=CY7,$CK9=CY7),"■","□")</f>
        <v>□</v>
      </c>
      <c r="CZ8" s="118" t="str">
        <f>IF(OR($CK8=CZ7,$CK9=CZ7),"■","□")</f>
        <v>□</v>
      </c>
      <c r="DA8" s="118" t="str">
        <f t="shared" si="0"/>
        <v>□</v>
      </c>
      <c r="DB8" s="122"/>
      <c r="DC8" s="109">
        <f>IF(BJ3="","",BJ3)</f>
      </c>
      <c r="DD8" s="123" t="str">
        <f>IF($DC8=DD7,"■","□")</f>
        <v>□</v>
      </c>
      <c r="DE8" s="123" t="str">
        <f>IF($DC8=DE7,"■","□")</f>
        <v>□</v>
      </c>
      <c r="DF8" s="123" t="str">
        <f>IF($DC8=DF7,"■","□")</f>
        <v>□</v>
      </c>
      <c r="DG8" s="123" t="str">
        <f>IF($DC8=DG7,"■","□")</f>
        <v>□</v>
      </c>
      <c r="DH8" s="118"/>
      <c r="DI8" s="109"/>
      <c r="DJ8" s="108" t="str">
        <f>IF(AB3="有","","無")</f>
        <v>無</v>
      </c>
      <c r="DK8" s="109"/>
      <c r="DL8" s="108"/>
      <c r="DM8" s="108"/>
      <c r="DN8" s="108"/>
      <c r="DO8" s="108"/>
    </row>
    <row r="9" spans="1:119" ht="14.25" customHeight="1">
      <c r="A9" s="124"/>
      <c r="B9" s="124"/>
      <c r="C9" s="125">
        <f>IF(B3="","",LEFT(B3,4)&amp;MID(B3,6,2))</f>
      </c>
      <c r="D9" s="110">
        <f>IF(K3="","",K3)</f>
      </c>
      <c r="E9" s="126"/>
      <c r="F9" s="127"/>
      <c r="G9" s="128"/>
      <c r="H9" s="110"/>
      <c r="I9" s="110"/>
      <c r="J9" s="110"/>
      <c r="K9" s="110"/>
      <c r="L9" s="110"/>
      <c r="M9" s="110"/>
      <c r="N9" s="129">
        <f>IF(S3="","",S3)</f>
      </c>
      <c r="O9" s="110"/>
      <c r="P9" s="110"/>
      <c r="Q9" s="110"/>
      <c r="R9" s="110"/>
      <c r="S9" s="110"/>
      <c r="T9" s="110"/>
      <c r="U9" s="110"/>
      <c r="V9" s="110"/>
      <c r="W9" s="126"/>
      <c r="X9" s="130"/>
      <c r="Y9" s="122"/>
      <c r="Z9" s="108"/>
      <c r="AA9" s="108"/>
      <c r="AB9" s="108"/>
      <c r="AC9" s="108"/>
      <c r="AD9" s="110"/>
      <c r="AE9" s="110"/>
      <c r="AF9" s="110"/>
      <c r="AG9" s="108"/>
      <c r="AH9" s="108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31">
        <f>IF(AH3="","","（　"&amp;AH3&amp;"　在学中"&amp;"　）")</f>
      </c>
      <c r="AY9" s="132"/>
      <c r="AZ9" s="132"/>
      <c r="BA9" s="132"/>
      <c r="BB9" s="133"/>
      <c r="BC9" s="108"/>
      <c r="BD9" s="108"/>
      <c r="BE9" s="108"/>
      <c r="BF9" s="108"/>
      <c r="BG9" s="110"/>
      <c r="BH9" s="108">
        <f>IF(AL3="","",AL3)</f>
      </c>
      <c r="BI9" s="108">
        <f>IF(AM3="","",AM3)</f>
      </c>
      <c r="BJ9" s="110">
        <f>IF(BI9="","",YEAR(BI9))</f>
      </c>
      <c r="BK9" s="110">
        <f>IF(BI9="","",MONTH(BI9))</f>
      </c>
      <c r="BL9" s="110">
        <f>IF(BI9="","",DAY(BI9))</f>
      </c>
      <c r="BM9" s="108">
        <f>IF(AN3="","",AN3)</f>
      </c>
      <c r="BN9" s="108"/>
      <c r="BO9" s="110">
        <f>IF(BM9="","",YEAR(BM9))</f>
      </c>
      <c r="BP9" s="110">
        <f>IF(BM9="","",MONTH(BM9))</f>
      </c>
      <c r="BQ9" s="110">
        <f>IF(BM9="","",DAY(BM9))</f>
      </c>
      <c r="BR9" s="134" t="s">
        <v>82</v>
      </c>
      <c r="BS9" s="135">
        <f>IF(BS8="■",AR3,"")</f>
      </c>
      <c r="BT9" s="81">
        <f>IF(BT8="■",AR3,"")</f>
      </c>
      <c r="BU9" s="81">
        <f>IF(BU8="■",AR3,"")</f>
      </c>
      <c r="BV9" s="81">
        <f>IF(BV8="■",AR3,"")</f>
      </c>
      <c r="BW9" s="81" t="s">
        <v>81</v>
      </c>
      <c r="BX9" s="136">
        <f>IF(B3="","",B3&amp;"より")</f>
      </c>
      <c r="BY9" s="137"/>
      <c r="BZ9" s="137"/>
      <c r="CA9" s="137"/>
      <c r="CB9" s="137"/>
      <c r="CC9" s="108">
        <f>IF(BA3="","",BA3)</f>
      </c>
      <c r="CD9" s="108">
        <f>IF(BC3="","",BC3)</f>
      </c>
      <c r="CE9" s="108">
        <f>IF(BD3="","",BD3)</f>
      </c>
      <c r="CF9" s="108">
        <f>IF(BF3="","","("&amp;BF3&amp;")")</f>
      </c>
      <c r="CG9" s="108">
        <f>IF(BE3="","",BE3)</f>
      </c>
      <c r="CH9" s="108">
        <f>IF(BG3="","",BG3)</f>
      </c>
      <c r="CI9" s="108">
        <f>IF(BH3="","",BH3)</f>
      </c>
      <c r="CJ9" s="110">
        <f>IF(BI3="","",BI3)</f>
      </c>
      <c r="CK9" s="108">
        <f>IF(BB4="","",BB4)</f>
      </c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22"/>
      <c r="DC9" s="110"/>
      <c r="DD9" s="110"/>
      <c r="DE9" s="110"/>
      <c r="DF9" s="110"/>
      <c r="DG9" s="110"/>
      <c r="DH9" s="110"/>
      <c r="DI9" s="109"/>
      <c r="DJ9" s="108"/>
      <c r="DK9" s="109"/>
      <c r="DL9" s="108"/>
      <c r="DM9" s="108"/>
      <c r="DN9" s="108"/>
      <c r="DO9" s="108"/>
    </row>
    <row r="10" spans="3:4" ht="14.25" customHeight="1">
      <c r="C10" s="57"/>
      <c r="D10" s="57"/>
    </row>
    <row r="11" spans="3:11" ht="14.25" customHeight="1">
      <c r="C11" s="58"/>
      <c r="D11" s="58"/>
      <c r="K11" s="40"/>
    </row>
    <row r="12" spans="2:95" ht="14.25" customHeight="1">
      <c r="B12" s="40" t="s">
        <v>299</v>
      </c>
      <c r="C12" s="58"/>
      <c r="D12" s="58"/>
      <c r="K12" s="40"/>
      <c r="CQ12" s="40"/>
    </row>
    <row r="13" spans="2:54" ht="14.25" customHeight="1">
      <c r="B13" s="40" t="s">
        <v>301</v>
      </c>
      <c r="C13" s="58"/>
      <c r="D13" s="58"/>
      <c r="AZ13" s="143"/>
      <c r="BA13" s="143"/>
      <c r="BB13" s="143"/>
    </row>
    <row r="14" spans="2:4" ht="14.25" customHeight="1">
      <c r="B14" s="40" t="s">
        <v>307</v>
      </c>
      <c r="C14" s="58"/>
      <c r="D14" s="58"/>
    </row>
    <row r="15" spans="2:4" ht="14.25" customHeight="1">
      <c r="B15" s="40" t="s">
        <v>300</v>
      </c>
      <c r="C15" s="58"/>
      <c r="D15" s="58"/>
    </row>
    <row r="16" spans="2:11" ht="14.25" customHeight="1">
      <c r="B16" s="40" t="s">
        <v>281</v>
      </c>
      <c r="C16" s="58"/>
      <c r="D16" s="58"/>
      <c r="K16" s="40"/>
    </row>
    <row r="17" ht="12.75">
      <c r="B17" s="40" t="s">
        <v>306</v>
      </c>
    </row>
    <row r="18" ht="12.75">
      <c r="B18" s="40" t="s">
        <v>298</v>
      </c>
    </row>
  </sheetData>
  <sheetProtection password="C579" sheet="1" objects="1" formatCells="0"/>
  <mergeCells count="35">
    <mergeCell ref="BF6:BF7"/>
    <mergeCell ref="BH6:BN6"/>
    <mergeCell ref="BR6:BR7"/>
    <mergeCell ref="BX6:BX7"/>
    <mergeCell ref="DC5:DH6"/>
    <mergeCell ref="CC6:DB6"/>
    <mergeCell ref="BR5:DB5"/>
    <mergeCell ref="DI5:DO6"/>
    <mergeCell ref="D6:D7"/>
    <mergeCell ref="E6:E7"/>
    <mergeCell ref="H6:H7"/>
    <mergeCell ref="L6:L7"/>
    <mergeCell ref="M6:M7"/>
    <mergeCell ref="O6:O7"/>
    <mergeCell ref="P6:P7"/>
    <mergeCell ref="T5:T7"/>
    <mergeCell ref="S6:S7"/>
    <mergeCell ref="U5:AC6"/>
    <mergeCell ref="AG5:AG7"/>
    <mergeCell ref="AH5:AH7"/>
    <mergeCell ref="AI5:BB5"/>
    <mergeCell ref="BD5:BQ5"/>
    <mergeCell ref="AI6:AI7"/>
    <mergeCell ref="AN6:AW6"/>
    <mergeCell ref="AX6:AX7"/>
    <mergeCell ref="AY6:BB6"/>
    <mergeCell ref="BD6:BD7"/>
    <mergeCell ref="A5:A7"/>
    <mergeCell ref="B5:B7"/>
    <mergeCell ref="C5:C7"/>
    <mergeCell ref="D5:L5"/>
    <mergeCell ref="M5:N5"/>
    <mergeCell ref="O5:S5"/>
    <mergeCell ref="Q6:Q7"/>
    <mergeCell ref="R6:R7"/>
  </mergeCells>
  <conditionalFormatting sqref="A2:BJ2">
    <cfRule type="cellIs" priority="5" dxfId="2" operator="equal" stopIfTrue="1">
      <formula>"ERROR"</formula>
    </cfRule>
    <cfRule type="cellIs" priority="8" dxfId="0" operator="equal" stopIfTrue="1">
      <formula>""</formula>
    </cfRule>
  </conditionalFormatting>
  <dataValidations count="2">
    <dataValidation type="list" allowBlank="1" showInputMessage="1" showErrorMessage="1" sqref="BB4 AT4">
      <formula1>"夫,妻,父,母,祖父,祖母,養父,養母,兄弟姉妹,叔父・叔母,受入教育機関,友人・知人,友人の親族,取引関係・企業,企業職員の親族,その他"</formula1>
    </dataValidation>
    <dataValidation type="list" allowBlank="1" showInputMessage="1" showErrorMessage="1" sqref="AQ2">
      <formula1>"海外,在日,本人,奨学金"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入江</dc:creator>
  <cp:keywords/>
  <dc:description/>
  <cp:lastModifiedBy>test</cp:lastModifiedBy>
  <cp:lastPrinted>2019-10-15T07:37:54Z</cp:lastPrinted>
  <dcterms:created xsi:type="dcterms:W3CDTF">1997-01-08T22:48:59Z</dcterms:created>
  <dcterms:modified xsi:type="dcterms:W3CDTF">2020-07-16T02:52:59Z</dcterms:modified>
  <cp:category/>
  <cp:version/>
  <cp:contentType/>
  <cp:contentStatus/>
</cp:coreProperties>
</file>